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80" windowWidth="9840" windowHeight="6135" firstSheet="1" activeTab="1"/>
  </bookViews>
  <sheets>
    <sheet name="Sheet1" sheetId="1" r:id="rId1"/>
    <sheet name="Πίνακας 2" sheetId="2" r:id="rId2"/>
  </sheets>
  <definedNames>
    <definedName name="_xlnm.Print_Area" localSheetId="1">'Πίνακας 2'!$B$1:$M$39</definedName>
  </definedNames>
  <calcPr fullCalcOnLoad="1"/>
</workbook>
</file>

<file path=xl/sharedStrings.xml><?xml version="1.0" encoding="utf-8"?>
<sst xmlns="http://schemas.openxmlformats.org/spreadsheetml/2006/main" count="90" uniqueCount="41">
  <si>
    <t xml:space="preserve">          2 0 0 0</t>
  </si>
  <si>
    <t xml:space="preserve">           2 0 0 1</t>
  </si>
  <si>
    <t xml:space="preserve">            2 0 0 2</t>
  </si>
  <si>
    <t xml:space="preserve">            2 0 0 3</t>
  </si>
  <si>
    <t>ΜΗΝΑΣ</t>
  </si>
  <si>
    <t>Αριθμός</t>
  </si>
  <si>
    <t>%</t>
  </si>
  <si>
    <t>Ιανουάριος</t>
  </si>
  <si>
    <t>Φεβρουάριος</t>
  </si>
  <si>
    <t>Μάρτιος</t>
  </si>
  <si>
    <t>Απρίλιος</t>
  </si>
  <si>
    <t>Μάϊος</t>
  </si>
  <si>
    <t>Ιούνιος</t>
  </si>
  <si>
    <t>Ιούλιος</t>
  </si>
  <si>
    <t>Αύγουστος</t>
  </si>
  <si>
    <t>Σεπτέμβριος</t>
  </si>
  <si>
    <t>Οκτώβριος</t>
  </si>
  <si>
    <t>Νοέμβριος</t>
  </si>
  <si>
    <t>Δεκέμβριος</t>
  </si>
  <si>
    <t>ΣΥΝΟΛΟ</t>
  </si>
  <si>
    <t>Άνδρες</t>
  </si>
  <si>
    <t>Γυναίκες</t>
  </si>
  <si>
    <t>ΠΙΝΑΚΑΣ 2: ΑΝΕΡΓΙΑ ΚΑΤΑ ΦΥΛΟ ΚΑΙ ΜΗΝΑ ΓΙΑ ΤΑ ΧΡΟΝΙΑ 2000, 2001, 2002 ΚΑΙ 2003</t>
  </si>
  <si>
    <t>ΟΕΠ</t>
  </si>
  <si>
    <t>Σύνολο</t>
  </si>
  <si>
    <t xml:space="preserve">Σημ. Το ποσοστό ανεργίας ανδρών και γυναικών είναι προκαταρκτικό για τα τελευταία δύο χρόνια </t>
  </si>
  <si>
    <t xml:space="preserve">        </t>
  </si>
  <si>
    <t xml:space="preserve">ΟΕΠ  </t>
  </si>
  <si>
    <t>τέλος χρόνου</t>
  </si>
  <si>
    <t>Οικον. Ενεργός Πληθυσμός Ανδρών: το 2000 ήταν 185,700, το 2001 ήταν 187,400 το 2002 ήταν 178,112 και το 2003 ήταν 183,678</t>
  </si>
  <si>
    <t>Οικον. Ενεργός Πληθυσμός Γυναικών: το 2000 ήταν 129,800 το 2001 ήταν 132,700 το 2002 ήταν 141,888 και το 2003 ήταν 146,322</t>
  </si>
  <si>
    <t xml:space="preserve">Άνδρες </t>
  </si>
  <si>
    <t xml:space="preserve">Γυναίκες </t>
  </si>
  <si>
    <t>2003-Ιούν</t>
  </si>
  <si>
    <t xml:space="preserve">            2 0 0 4</t>
  </si>
  <si>
    <t xml:space="preserve">            2 0 0 5</t>
  </si>
  <si>
    <t>Άντρες</t>
  </si>
  <si>
    <t>Μεταβολή  2019-2020</t>
  </si>
  <si>
    <t>Μεταβολή  2020-2021</t>
  </si>
  <si>
    <t xml:space="preserve">                   </t>
  </si>
  <si>
    <t>ΠΙΝΑΚΑΣ 2: ΕΓΓΕΓΡΑΜΜΕΝΗ ΑΝΕΡΓΙΑ ΚΑΤΑ ΦΥΛΟ ΤΟΝ ΙΟΥΝΙΟ ΓΙΑ ΤΑ ΧΡΟΝΙΑ 2019 και 2021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</si>
</sst>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%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6.5"/>
      <color indexed="8"/>
      <name val="Arial"/>
      <family val="0"/>
    </font>
    <font>
      <b/>
      <sz val="9"/>
      <color indexed="8"/>
      <name val="Arial"/>
      <family val="0"/>
    </font>
    <font>
      <sz val="4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b/>
      <sz val="10.8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 style="thin"/>
      <right style="medium"/>
      <top style="medium"/>
      <bottom style="medium"/>
    </border>
    <border>
      <left/>
      <right/>
      <top/>
      <bottom style="medium"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/>
      <right/>
      <top/>
      <bottom style="thin"/>
    </border>
    <border>
      <left style="thin"/>
      <right style="medium"/>
      <top/>
      <bottom style="medium"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3" fontId="0" fillId="0" borderId="17" xfId="0" applyNumberFormat="1" applyFont="1" applyBorder="1" applyAlignment="1">
      <alignment/>
    </xf>
    <xf numFmtId="180" fontId="0" fillId="0" borderId="18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19" xfId="0" applyFont="1" applyBorder="1" applyAlignment="1">
      <alignment/>
    </xf>
    <xf numFmtId="180" fontId="0" fillId="0" borderId="20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180" fontId="0" fillId="0" borderId="22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180" fontId="2" fillId="0" borderId="18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180" fontId="3" fillId="0" borderId="22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0" fontId="4" fillId="0" borderId="23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180" fontId="2" fillId="0" borderId="2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5" fillId="0" borderId="23" xfId="0" applyNumberFormat="1" applyFont="1" applyBorder="1" applyAlignment="1">
      <alignment/>
    </xf>
    <xf numFmtId="180" fontId="5" fillId="0" borderId="24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180" fontId="5" fillId="0" borderId="18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23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180" fontId="0" fillId="0" borderId="26" xfId="0" applyNumberFormat="1" applyBorder="1" applyAlignment="1">
      <alignment/>
    </xf>
    <xf numFmtId="3" fontId="4" fillId="0" borderId="17" xfId="0" applyNumberFormat="1" applyFont="1" applyBorder="1" applyAlignment="1">
      <alignment/>
    </xf>
    <xf numFmtId="180" fontId="4" fillId="0" borderId="18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4" fillId="0" borderId="0" xfId="0" applyNumberFormat="1" applyFont="1" applyBorder="1" applyAlignment="1">
      <alignment/>
    </xf>
    <xf numFmtId="3" fontId="4" fillId="0" borderId="23" xfId="0" applyNumberFormat="1" applyFont="1" applyBorder="1" applyAlignment="1">
      <alignment/>
    </xf>
    <xf numFmtId="180" fontId="4" fillId="0" borderId="24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2" fillId="0" borderId="0" xfId="0" applyFont="1" applyBorder="1" applyAlignment="1">
      <alignment/>
    </xf>
    <xf numFmtId="180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180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80" fontId="2" fillId="0" borderId="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180" fontId="2" fillId="0" borderId="20" xfId="0" applyNumberFormat="1" applyFont="1" applyBorder="1" applyAlignment="1">
      <alignment/>
    </xf>
    <xf numFmtId="180" fontId="2" fillId="0" borderId="18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10" fontId="8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/>
    </xf>
    <xf numFmtId="0" fontId="0" fillId="0" borderId="27" xfId="0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8" fillId="0" borderId="0" xfId="0" applyNumberFormat="1" applyFont="1" applyAlignment="1">
      <alignment/>
    </xf>
    <xf numFmtId="1" fontId="8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9" fontId="0" fillId="0" borderId="0" xfId="6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9" fontId="2" fillId="0" borderId="0" xfId="60" applyFont="1" applyFill="1" applyBorder="1" applyAlignment="1">
      <alignment/>
    </xf>
    <xf numFmtId="9" fontId="0" fillId="0" borderId="0" xfId="0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0" fontId="2" fillId="0" borderId="0" xfId="0" applyFont="1" applyAlignment="1">
      <alignment/>
    </xf>
    <xf numFmtId="3" fontId="2" fillId="0" borderId="27" xfId="0" applyNumberFormat="1" applyFont="1" applyFill="1" applyBorder="1" applyAlignment="1">
      <alignment/>
    </xf>
    <xf numFmtId="3" fontId="0" fillId="0" borderId="27" xfId="0" applyNumberFormat="1" applyFont="1" applyFill="1" applyBorder="1" applyAlignment="1">
      <alignment/>
    </xf>
    <xf numFmtId="0" fontId="2" fillId="0" borderId="27" xfId="0" applyFont="1" applyBorder="1" applyAlignment="1">
      <alignment/>
    </xf>
    <xf numFmtId="0" fontId="2" fillId="0" borderId="27" xfId="0" applyFont="1" applyBorder="1" applyAlignment="1">
      <alignment horizontal="center"/>
    </xf>
    <xf numFmtId="9" fontId="2" fillId="0" borderId="27" xfId="60" applyFont="1" applyFill="1" applyBorder="1" applyAlignment="1">
      <alignment/>
    </xf>
    <xf numFmtId="0" fontId="0" fillId="0" borderId="27" xfId="0" applyFill="1" applyBorder="1" applyAlignment="1">
      <alignment/>
    </xf>
    <xf numFmtId="0" fontId="2" fillId="0" borderId="28" xfId="0" applyFont="1" applyBorder="1" applyAlignment="1">
      <alignment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/>
    </xf>
    <xf numFmtId="0" fontId="2" fillId="0" borderId="31" xfId="0" applyFont="1" applyBorder="1" applyAlignment="1">
      <alignment horizontal="center"/>
    </xf>
    <xf numFmtId="9" fontId="2" fillId="0" borderId="31" xfId="60" applyFont="1" applyFill="1" applyBorder="1" applyAlignment="1">
      <alignment/>
    </xf>
    <xf numFmtId="0" fontId="0" fillId="0" borderId="30" xfId="0" applyFont="1" applyBorder="1" applyAlignment="1">
      <alignment horizontal="right"/>
    </xf>
    <xf numFmtId="3" fontId="2" fillId="0" borderId="32" xfId="0" applyNumberFormat="1" applyFont="1" applyFill="1" applyBorder="1" applyAlignment="1">
      <alignment/>
    </xf>
    <xf numFmtId="9" fontId="2" fillId="0" borderId="32" xfId="60" applyFont="1" applyFill="1" applyBorder="1" applyAlignment="1">
      <alignment/>
    </xf>
    <xf numFmtId="0" fontId="0" fillId="0" borderId="32" xfId="0" applyFill="1" applyBorder="1" applyAlignment="1">
      <alignment/>
    </xf>
    <xf numFmtId="9" fontId="2" fillId="0" borderId="33" xfId="60" applyFont="1" applyFill="1" applyBorder="1" applyAlignment="1">
      <alignment/>
    </xf>
    <xf numFmtId="0" fontId="2" fillId="0" borderId="0" xfId="57" applyFont="1" applyFill="1" applyBorder="1">
      <alignment/>
      <protection/>
    </xf>
    <xf numFmtId="9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Alignment="1">
      <alignment/>
    </xf>
    <xf numFmtId="0" fontId="0" fillId="0" borderId="27" xfId="0" applyFont="1" applyBorder="1" applyAlignment="1">
      <alignment/>
    </xf>
    <xf numFmtId="3" fontId="0" fillId="0" borderId="27" xfId="0" applyNumberFormat="1" applyFill="1" applyBorder="1" applyAlignment="1">
      <alignment/>
    </xf>
    <xf numFmtId="3" fontId="2" fillId="0" borderId="30" xfId="0" applyNumberFormat="1" applyFont="1" applyFill="1" applyBorder="1" applyAlignment="1">
      <alignment/>
    </xf>
    <xf numFmtId="0" fontId="52" fillId="0" borderId="0" xfId="0" applyFont="1" applyAlignment="1">
      <alignment/>
    </xf>
    <xf numFmtId="3" fontId="0" fillId="0" borderId="16" xfId="0" applyNumberFormat="1" applyFill="1" applyBorder="1" applyAlignment="1">
      <alignment/>
    </xf>
    <xf numFmtId="0" fontId="0" fillId="0" borderId="34" xfId="0" applyFont="1" applyBorder="1" applyAlignment="1">
      <alignment horizontal="right"/>
    </xf>
    <xf numFmtId="0" fontId="3" fillId="0" borderId="29" xfId="0" applyFont="1" applyBorder="1" applyAlignment="1">
      <alignment horizontal="center" wrapText="1"/>
    </xf>
    <xf numFmtId="0" fontId="3" fillId="0" borderId="35" xfId="0" applyFont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Εγγεγραμμένη Ανεργία κατά φύλο τον Ιούνιο για τα χρόνια 2019-2021
</a:t>
            </a:r>
          </a:p>
        </c:rich>
      </c:tx>
      <c:layout>
        <c:manualLayout>
          <c:xMode val="factor"/>
          <c:yMode val="factor"/>
          <c:x val="0.02525"/>
          <c:y val="-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12525"/>
          <c:w val="0.85225"/>
          <c:h val="0.82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'Πίνακας 2'!$N$6</c:f>
              <c:strCache>
                <c:ptCount val="1"/>
                <c:pt idx="0">
                  <c:v>Σύνολο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'Πίνακας 2'!$O$5:$Q$5</c:f>
              <c:numCache/>
            </c:numRef>
          </c:cat>
          <c:val>
            <c:numRef>
              <c:f>'Πίνακας 2'!$O$6:$Q$6</c:f>
              <c:numCache/>
            </c:numRef>
          </c:val>
        </c:ser>
        <c:ser>
          <c:idx val="3"/>
          <c:order val="1"/>
          <c:tx>
            <c:strRef>
              <c:f>'Πίνακας 2'!$N$7</c:f>
              <c:strCache>
                <c:ptCount val="1"/>
                <c:pt idx="0">
                  <c:v>Άνδρες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'Πίνακας 2'!$O$5:$Q$5</c:f>
              <c:numCache/>
            </c:numRef>
          </c:cat>
          <c:val>
            <c:numRef>
              <c:f>'Πίνακας 2'!$O$7:$Q$7</c:f>
              <c:numCache/>
            </c:numRef>
          </c:val>
        </c:ser>
        <c:ser>
          <c:idx val="0"/>
          <c:order val="2"/>
          <c:tx>
            <c:strRef>
              <c:f>'Πίνακας 2'!$N$8</c:f>
              <c:strCache>
                <c:ptCount val="1"/>
                <c:pt idx="0">
                  <c:v>Γυναίκες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'Πίνακας 2'!$O$5:$Q$5</c:f>
              <c:numCache/>
            </c:numRef>
          </c:cat>
          <c:val>
            <c:numRef>
              <c:f>'Πίνακας 2'!$O$8:$Q$8</c:f>
              <c:numCache/>
            </c:numRef>
          </c:val>
        </c:ser>
        <c:axId val="24596340"/>
        <c:axId val="20040469"/>
      </c:barChart>
      <c:catAx>
        <c:axId val="245963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Έτος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040469"/>
        <c:crosses val="autoZero"/>
        <c:auto val="1"/>
        <c:lblOffset val="100"/>
        <c:tickLblSkip val="1"/>
        <c:noMultiLvlLbl val="0"/>
      </c:catAx>
      <c:valAx>
        <c:axId val="200404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5963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625"/>
          <c:y val="0.38325"/>
          <c:w val="0.12375"/>
          <c:h val="0.1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0.39775</cdr:x>
      <cdr:y>0.30375</cdr:y>
    </cdr:from>
    <cdr:to>
      <cdr:x>0.52725</cdr:x>
      <cdr:y>0.35275</cdr:y>
    </cdr:to>
    <cdr:sp fLocksText="0">
      <cdr:nvSpPr>
        <cdr:cNvPr id="1" name="Text Box 3"/>
        <cdr:cNvSpPr txBox="1">
          <a:spLocks noChangeArrowheads="1"/>
        </cdr:cNvSpPr>
      </cdr:nvSpPr>
      <cdr:spPr>
        <a:xfrm>
          <a:off x="1838325" y="1238250"/>
          <a:ext cx="6000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0.63725</cdr:x>
      <cdr:y>0.21075</cdr:y>
    </cdr:from>
    <cdr:to>
      <cdr:x>0.7405</cdr:x>
      <cdr:y>0.26625</cdr:y>
    </cdr:to>
    <cdr:sp>
      <cdr:nvSpPr>
        <cdr:cNvPr id="2" name="Text Box 4"/>
        <cdr:cNvSpPr txBox="1">
          <a:spLocks noChangeArrowheads="1"/>
        </cdr:cNvSpPr>
      </cdr:nvSpPr>
      <cdr:spPr>
        <a:xfrm>
          <a:off x="2943225" y="857250"/>
          <a:ext cx="4762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08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</cdr:x>
      <cdr:y>0.49575</cdr:y>
    </cdr:from>
    <cdr:to>
      <cdr:x>0.79375</cdr:x>
      <cdr:y>0.562</cdr:y>
    </cdr:to>
    <cdr:sp>
      <cdr:nvSpPr>
        <cdr:cNvPr id="3" name="Text Box 7"/>
        <cdr:cNvSpPr txBox="1">
          <a:spLocks noChangeArrowheads="1"/>
        </cdr:cNvSpPr>
      </cdr:nvSpPr>
      <cdr:spPr>
        <a:xfrm>
          <a:off x="3238500" y="2019300"/>
          <a:ext cx="4381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0.44475</cdr:x>
      <cdr:y>0.5585</cdr:y>
    </cdr:from>
    <cdr:to>
      <cdr:x>0.53175</cdr:x>
      <cdr:y>0.6075</cdr:y>
    </cdr:to>
    <cdr:sp fLocksText="0">
      <cdr:nvSpPr>
        <cdr:cNvPr id="4" name="Text Box 11"/>
        <cdr:cNvSpPr txBox="1">
          <a:spLocks noChangeArrowheads="1"/>
        </cdr:cNvSpPr>
      </cdr:nvSpPr>
      <cdr:spPr>
        <a:xfrm>
          <a:off x="2057400" y="2276475"/>
          <a:ext cx="4000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0.7855</cdr:x>
      <cdr:y>0.53025</cdr:y>
    </cdr:from>
    <cdr:to>
      <cdr:x>0.868</cdr:x>
      <cdr:y>0.57875</cdr:y>
    </cdr:to>
    <cdr:sp fLocksText="0">
      <cdr:nvSpPr>
        <cdr:cNvPr id="5" name="Text Box 12"/>
        <cdr:cNvSpPr txBox="1">
          <a:spLocks noChangeArrowheads="1"/>
        </cdr:cNvSpPr>
      </cdr:nvSpPr>
      <cdr:spPr>
        <a:xfrm>
          <a:off x="3629025" y="2162175"/>
          <a:ext cx="3810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10</xdr:row>
      <xdr:rowOff>0</xdr:rowOff>
    </xdr:from>
    <xdr:to>
      <xdr:col>9</xdr:col>
      <xdr:colOff>238125</xdr:colOff>
      <xdr:row>35</xdr:row>
      <xdr:rowOff>9525</xdr:rowOff>
    </xdr:to>
    <xdr:graphicFrame>
      <xdr:nvGraphicFramePr>
        <xdr:cNvPr id="1" name="Chart 6"/>
        <xdr:cNvGraphicFramePr/>
      </xdr:nvGraphicFramePr>
      <xdr:xfrm>
        <a:off x="657225" y="1952625"/>
        <a:ext cx="46291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"/>
  <sheetViews>
    <sheetView zoomScale="90" zoomScaleNormal="90" zoomScalePageLayoutView="0" workbookViewId="0" topLeftCell="A52">
      <selection activeCell="B62" sqref="B62:I70"/>
    </sheetView>
  </sheetViews>
  <sheetFormatPr defaultColWidth="9.140625" defaultRowHeight="12.75"/>
  <cols>
    <col min="1" max="1" width="13.57421875" style="0" customWidth="1"/>
    <col min="3" max="3" width="12.421875" style="0" bestFit="1" customWidth="1"/>
    <col min="11" max="11" width="11.8515625" style="0" bestFit="1" customWidth="1"/>
  </cols>
  <sheetData>
    <row r="1" ht="12.75">
      <c r="A1" s="46" t="s">
        <v>22</v>
      </c>
    </row>
    <row r="2" ht="13.5" thickBot="1">
      <c r="A2" s="46"/>
    </row>
    <row r="3" spans="1:13" ht="15.75" thickBot="1">
      <c r="A3" s="1"/>
      <c r="B3" s="2" t="s">
        <v>0</v>
      </c>
      <c r="C3" s="3"/>
      <c r="D3" s="4" t="s">
        <v>1</v>
      </c>
      <c r="E3" s="4"/>
      <c r="F3" s="2" t="s">
        <v>2</v>
      </c>
      <c r="G3" s="3"/>
      <c r="H3" s="4" t="s">
        <v>3</v>
      </c>
      <c r="I3" s="3"/>
      <c r="J3" s="4" t="s">
        <v>34</v>
      </c>
      <c r="K3" s="3"/>
      <c r="L3" s="4" t="s">
        <v>35</v>
      </c>
      <c r="M3" s="3"/>
    </row>
    <row r="4" spans="1:13" ht="15.75" thickBot="1">
      <c r="A4" s="5" t="s">
        <v>4</v>
      </c>
      <c r="B4" s="6" t="s">
        <v>5</v>
      </c>
      <c r="C4" s="7" t="s">
        <v>6</v>
      </c>
      <c r="D4" s="8" t="s">
        <v>5</v>
      </c>
      <c r="E4" s="7" t="s">
        <v>6</v>
      </c>
      <c r="F4" s="6" t="s">
        <v>5</v>
      </c>
      <c r="G4" s="7" t="s">
        <v>6</v>
      </c>
      <c r="H4" s="8" t="s">
        <v>5</v>
      </c>
      <c r="I4" s="7" t="s">
        <v>6</v>
      </c>
      <c r="J4" s="8" t="s">
        <v>5</v>
      </c>
      <c r="K4" s="7" t="s">
        <v>6</v>
      </c>
      <c r="L4" s="8" t="s">
        <v>5</v>
      </c>
      <c r="M4" s="7" t="s">
        <v>6</v>
      </c>
    </row>
    <row r="5" spans="1:13" ht="12.75">
      <c r="A5" s="9" t="s">
        <v>7</v>
      </c>
      <c r="B5" s="19">
        <v>13447</v>
      </c>
      <c r="C5" s="20">
        <v>0.043</v>
      </c>
      <c r="D5" s="26">
        <v>11907</v>
      </c>
      <c r="E5" s="20">
        <v>0.038</v>
      </c>
      <c r="F5" s="19">
        <v>13360</v>
      </c>
      <c r="G5" s="20">
        <v>0.042</v>
      </c>
      <c r="H5" s="26">
        <v>13779</v>
      </c>
      <c r="I5" s="20">
        <v>0.042</v>
      </c>
      <c r="J5" s="26"/>
      <c r="K5" s="20"/>
      <c r="L5" s="26"/>
      <c r="M5" s="20"/>
    </row>
    <row r="6" spans="1:13" ht="12.75">
      <c r="A6" s="36" t="s">
        <v>20</v>
      </c>
      <c r="B6" s="30">
        <f>B5-B7</f>
        <v>6567</v>
      </c>
      <c r="C6" s="31">
        <f>B6/185700</f>
        <v>0.03536348949919225</v>
      </c>
      <c r="D6" s="30">
        <f>D5-D7</f>
        <v>5842</v>
      </c>
      <c r="E6" s="31">
        <f>D6/187400</f>
        <v>0.031173959445037352</v>
      </c>
      <c r="F6" s="30">
        <f>F5-F7</f>
        <v>6306</v>
      </c>
      <c r="G6" s="31">
        <f>F6/178112</f>
        <v>0.035404689184333454</v>
      </c>
      <c r="H6" s="30">
        <f>H5-H7</f>
        <v>6208</v>
      </c>
      <c r="I6" s="31">
        <f>H6/183678</f>
        <v>0.03379827742026808</v>
      </c>
      <c r="J6" s="30"/>
      <c r="K6" s="31"/>
      <c r="L6" s="30"/>
      <c r="M6" s="31"/>
    </row>
    <row r="7" spans="1:13" ht="12.75">
      <c r="A7" s="37" t="s">
        <v>21</v>
      </c>
      <c r="B7" s="33">
        <v>6880</v>
      </c>
      <c r="C7" s="34">
        <f>B7/129800</f>
        <v>0.05300462249614792</v>
      </c>
      <c r="D7" s="35">
        <v>6065</v>
      </c>
      <c r="E7" s="34">
        <f>D7/132700</f>
        <v>0.04570459683496609</v>
      </c>
      <c r="F7" s="33">
        <v>7054</v>
      </c>
      <c r="G7" s="34">
        <f>F7/141888</f>
        <v>0.049715268380694635</v>
      </c>
      <c r="H7" s="35">
        <v>7571</v>
      </c>
      <c r="I7" s="34">
        <f>H7/146322</f>
        <v>0.05174204835909842</v>
      </c>
      <c r="J7" s="35"/>
      <c r="K7" s="34"/>
      <c r="L7" s="35"/>
      <c r="M7" s="34"/>
    </row>
    <row r="8" spans="1:13" ht="12.75">
      <c r="A8" s="9"/>
      <c r="B8" s="10"/>
      <c r="C8" s="11"/>
      <c r="D8" s="12"/>
      <c r="E8" s="11"/>
      <c r="F8" s="10"/>
      <c r="G8" s="11"/>
      <c r="H8" s="12"/>
      <c r="I8" s="11"/>
      <c r="J8" s="12"/>
      <c r="K8" s="11"/>
      <c r="L8" s="12"/>
      <c r="M8" s="11"/>
    </row>
    <row r="9" spans="1:13" ht="12.75">
      <c r="A9" s="13" t="s">
        <v>8</v>
      </c>
      <c r="B9" s="27">
        <v>13590</v>
      </c>
      <c r="C9" s="28">
        <v>0.043</v>
      </c>
      <c r="D9" s="29">
        <v>11015</v>
      </c>
      <c r="E9" s="28">
        <v>0.036</v>
      </c>
      <c r="F9" s="27">
        <v>13067</v>
      </c>
      <c r="G9" s="28">
        <v>0.041</v>
      </c>
      <c r="H9" s="29">
        <v>13516</v>
      </c>
      <c r="I9" s="28">
        <v>0.041</v>
      </c>
      <c r="J9" s="29"/>
      <c r="K9" s="28"/>
      <c r="L9" s="29"/>
      <c r="M9" s="28"/>
    </row>
    <row r="10" spans="1:13" ht="12.75">
      <c r="A10" s="36" t="s">
        <v>20</v>
      </c>
      <c r="B10" s="30">
        <f>B9-B11</f>
        <v>6726</v>
      </c>
      <c r="C10" s="31">
        <f>B10/185700</f>
        <v>0.03621970920840065</v>
      </c>
      <c r="D10" s="30">
        <f>D9-D11</f>
        <v>5527</v>
      </c>
      <c r="E10" s="31">
        <f>D10/187400</f>
        <v>0.029493062966915687</v>
      </c>
      <c r="F10" s="30">
        <f>F9-F11</f>
        <v>5978</v>
      </c>
      <c r="G10" s="34">
        <f>F10/178112</f>
        <v>0.03356315127560187</v>
      </c>
      <c r="H10" s="30">
        <f>H9-H11</f>
        <v>6034</v>
      </c>
      <c r="I10" s="34">
        <f>H10/183678</f>
        <v>0.032850967453913915</v>
      </c>
      <c r="J10" s="30"/>
      <c r="K10" s="34"/>
      <c r="L10" s="30"/>
      <c r="M10" s="34"/>
    </row>
    <row r="11" spans="1:13" ht="12.75">
      <c r="A11" s="37" t="s">
        <v>21</v>
      </c>
      <c r="B11" s="33">
        <v>6864</v>
      </c>
      <c r="C11" s="34">
        <f>B11/129800</f>
        <v>0.05288135593220339</v>
      </c>
      <c r="D11" s="35">
        <v>5488</v>
      </c>
      <c r="E11" s="34">
        <f>D11/132700</f>
        <v>0.04135644310474755</v>
      </c>
      <c r="F11" s="33">
        <v>7089</v>
      </c>
      <c r="G11" s="34">
        <f>F11/141888</f>
        <v>0.04996194181326116</v>
      </c>
      <c r="H11" s="35">
        <v>7482</v>
      </c>
      <c r="I11" s="34">
        <f>H11/146322</f>
        <v>0.0511338007955058</v>
      </c>
      <c r="J11" s="35"/>
      <c r="K11" s="34"/>
      <c r="L11" s="35"/>
      <c r="M11" s="34"/>
    </row>
    <row r="12" spans="1:13" ht="12.75">
      <c r="A12" s="9"/>
      <c r="B12" s="10"/>
      <c r="C12" s="11"/>
      <c r="D12" s="12"/>
      <c r="E12" s="11"/>
      <c r="F12" s="10"/>
      <c r="G12" s="11"/>
      <c r="H12" s="12"/>
      <c r="I12" s="11"/>
      <c r="J12" s="12"/>
      <c r="K12" s="11"/>
      <c r="L12" s="12"/>
      <c r="M12" s="11"/>
    </row>
    <row r="13" spans="1:13" ht="12.75">
      <c r="A13" s="9" t="s">
        <v>9</v>
      </c>
      <c r="B13" s="19">
        <v>12738</v>
      </c>
      <c r="C13" s="20">
        <v>0.041</v>
      </c>
      <c r="D13" s="26">
        <v>9403</v>
      </c>
      <c r="E13" s="20">
        <v>0.03</v>
      </c>
      <c r="F13" s="19">
        <v>11046</v>
      </c>
      <c r="G13" s="20">
        <v>0.035</v>
      </c>
      <c r="H13" s="26">
        <v>12650</v>
      </c>
      <c r="I13" s="20">
        <v>0.038</v>
      </c>
      <c r="J13" s="26"/>
      <c r="K13" s="20"/>
      <c r="L13" s="26"/>
      <c r="M13" s="20"/>
    </row>
    <row r="14" spans="1:13" ht="12.75">
      <c r="A14" s="36" t="s">
        <v>20</v>
      </c>
      <c r="B14" s="30">
        <f>B13-B15</f>
        <v>6413</v>
      </c>
      <c r="C14" s="31">
        <f>B14/185700</f>
        <v>0.03453419493807216</v>
      </c>
      <c r="D14" s="30">
        <f>D13-D15</f>
        <v>4822</v>
      </c>
      <c r="E14" s="31">
        <f>D14/187400</f>
        <v>0.025731056563500533</v>
      </c>
      <c r="F14" s="30">
        <f>F13-F15</f>
        <v>5025</v>
      </c>
      <c r="G14" s="31">
        <f>F14/178112</f>
        <v>0.028212585339561624</v>
      </c>
      <c r="H14" s="30">
        <v>5610</v>
      </c>
      <c r="I14" s="31">
        <f>H14/183678</f>
        <v>0.030542579949694573</v>
      </c>
      <c r="J14" s="30"/>
      <c r="K14" s="31"/>
      <c r="L14" s="30"/>
      <c r="M14" s="31"/>
    </row>
    <row r="15" spans="1:13" ht="12.75">
      <c r="A15" s="37" t="s">
        <v>21</v>
      </c>
      <c r="B15" s="33">
        <v>6325</v>
      </c>
      <c r="C15" s="34">
        <f>B15/129800</f>
        <v>0.048728813559322036</v>
      </c>
      <c r="D15" s="35">
        <v>4581</v>
      </c>
      <c r="E15" s="34">
        <f>D15/132700</f>
        <v>0.03452147701582517</v>
      </c>
      <c r="F15" s="33">
        <v>6021</v>
      </c>
      <c r="G15" s="34">
        <f>F15/141888</f>
        <v>0.042434878213802436</v>
      </c>
      <c r="H15" s="35">
        <v>7040</v>
      </c>
      <c r="I15" s="34">
        <f>H15/146322</f>
        <v>0.04811306570440535</v>
      </c>
      <c r="J15" s="35"/>
      <c r="K15" s="34"/>
      <c r="L15" s="35"/>
      <c r="M15" s="34"/>
    </row>
    <row r="16" spans="1:13" ht="12.75">
      <c r="A16" s="9"/>
      <c r="B16" s="10"/>
      <c r="C16" s="11"/>
      <c r="D16" s="12"/>
      <c r="E16" s="11"/>
      <c r="F16" s="10"/>
      <c r="G16" s="11"/>
      <c r="H16" s="12"/>
      <c r="I16" s="11"/>
      <c r="J16" s="12"/>
      <c r="K16" s="11"/>
      <c r="L16" s="12"/>
      <c r="M16" s="11"/>
    </row>
    <row r="17" spans="1:13" ht="12.75">
      <c r="A17" s="13" t="s">
        <v>10</v>
      </c>
      <c r="B17" s="27">
        <v>11208</v>
      </c>
      <c r="C17" s="28">
        <v>0.036</v>
      </c>
      <c r="D17" s="29">
        <v>8145</v>
      </c>
      <c r="E17" s="28">
        <v>0.026</v>
      </c>
      <c r="F17" s="27">
        <v>9483</v>
      </c>
      <c r="G17" s="28">
        <v>0.03</v>
      </c>
      <c r="H17" s="29">
        <v>11532</v>
      </c>
      <c r="I17" s="28">
        <v>0.035</v>
      </c>
      <c r="J17" s="29"/>
      <c r="K17" s="28"/>
      <c r="L17" s="29"/>
      <c r="M17" s="28"/>
    </row>
    <row r="18" spans="1:13" ht="12.75">
      <c r="A18" s="36" t="s">
        <v>20</v>
      </c>
      <c r="B18" s="30">
        <f>B17-B19</f>
        <v>5644</v>
      </c>
      <c r="C18" s="31">
        <f>B18/185700</f>
        <v>0.030393107162089393</v>
      </c>
      <c r="D18" s="30">
        <f>D17-D19</f>
        <v>4106</v>
      </c>
      <c r="E18" s="31">
        <f>D18/187400</f>
        <v>0.02191035218783351</v>
      </c>
      <c r="F18" s="30">
        <f>F17-F19</f>
        <v>4342</v>
      </c>
      <c r="G18" s="34">
        <f>F18/178112</f>
        <v>0.02437791951131872</v>
      </c>
      <c r="H18" s="35">
        <v>5051</v>
      </c>
      <c r="I18" s="34">
        <f>H18/183678</f>
        <v>0.02749921057502804</v>
      </c>
      <c r="J18" s="35"/>
      <c r="K18" s="34"/>
      <c r="L18" s="35"/>
      <c r="M18" s="34"/>
    </row>
    <row r="19" spans="1:13" ht="12.75">
      <c r="A19" s="37" t="s">
        <v>21</v>
      </c>
      <c r="B19" s="33">
        <v>5564</v>
      </c>
      <c r="C19" s="34">
        <f>B19/129800</f>
        <v>0.04286594761171032</v>
      </c>
      <c r="D19" s="35">
        <v>4039</v>
      </c>
      <c r="E19" s="34">
        <f>D19/132700</f>
        <v>0.030437076111529765</v>
      </c>
      <c r="F19" s="33">
        <v>5141</v>
      </c>
      <c r="G19" s="34">
        <f>F19/141888</f>
        <v>0.036232803337843934</v>
      </c>
      <c r="H19" s="35">
        <v>6481</v>
      </c>
      <c r="I19" s="34">
        <f>H19/146322</f>
        <v>0.044292724265660666</v>
      </c>
      <c r="J19" s="35"/>
      <c r="K19" s="34"/>
      <c r="L19" s="35"/>
      <c r="M19" s="34"/>
    </row>
    <row r="20" spans="1:13" ht="12.75">
      <c r="A20" s="9"/>
      <c r="B20" s="10"/>
      <c r="C20" s="11"/>
      <c r="D20" s="12"/>
      <c r="E20" s="11"/>
      <c r="F20" s="10"/>
      <c r="G20" s="11"/>
      <c r="H20" s="12"/>
      <c r="I20" s="11"/>
      <c r="J20" s="12"/>
      <c r="K20" s="11"/>
      <c r="L20" s="12"/>
      <c r="M20" s="11"/>
    </row>
    <row r="21" spans="1:13" ht="12.75">
      <c r="A21" s="9" t="s">
        <v>11</v>
      </c>
      <c r="B21" s="19">
        <v>9964</v>
      </c>
      <c r="C21" s="20">
        <v>0.032</v>
      </c>
      <c r="D21" s="26">
        <v>7822</v>
      </c>
      <c r="E21" s="20">
        <v>0.025</v>
      </c>
      <c r="F21" s="19">
        <v>8405</v>
      </c>
      <c r="G21" s="20">
        <v>0.026</v>
      </c>
      <c r="H21" s="26">
        <v>9969</v>
      </c>
      <c r="I21" s="20">
        <v>0.03</v>
      </c>
      <c r="J21" s="26"/>
      <c r="K21" s="20"/>
      <c r="L21" s="26"/>
      <c r="M21" s="20"/>
    </row>
    <row r="22" spans="1:13" ht="12.75">
      <c r="A22" s="36" t="s">
        <v>20</v>
      </c>
      <c r="B22" s="30">
        <f>B21-B23</f>
        <v>5002</v>
      </c>
      <c r="C22" s="31">
        <f>B22/185700</f>
        <v>0.026935918147549812</v>
      </c>
      <c r="D22" s="30">
        <f>D21-D23</f>
        <v>3950</v>
      </c>
      <c r="E22" s="31">
        <f>D22/187400</f>
        <v>0.021077908217716115</v>
      </c>
      <c r="F22" s="30">
        <f>F21-F23</f>
        <v>3948</v>
      </c>
      <c r="G22" s="31">
        <f>F22/C64</f>
        <v>0.022165828242903342</v>
      </c>
      <c r="H22" s="32">
        <f>H21-H23</f>
        <v>4461</v>
      </c>
      <c r="I22" s="31">
        <f>H22/C$66</f>
        <v>0.023888918936720873</v>
      </c>
      <c r="J22" s="32"/>
      <c r="K22" s="31"/>
      <c r="L22" s="32"/>
      <c r="M22" s="31"/>
    </row>
    <row r="23" spans="1:13" ht="12.75">
      <c r="A23" s="37" t="s">
        <v>21</v>
      </c>
      <c r="B23" s="33">
        <v>4962</v>
      </c>
      <c r="C23" s="34">
        <f>B23/129800</f>
        <v>0.03822804314329738</v>
      </c>
      <c r="D23" s="35">
        <v>3872</v>
      </c>
      <c r="E23" s="34">
        <f>D23/132700</f>
        <v>0.029178598342125096</v>
      </c>
      <c r="F23" s="33">
        <v>4457</v>
      </c>
      <c r="G23" s="34">
        <f>F23/D64</f>
        <v>0.031412099684258</v>
      </c>
      <c r="H23" s="35">
        <v>5508</v>
      </c>
      <c r="I23" s="34">
        <f>H23/D$66</f>
        <v>0.03702590805232833</v>
      </c>
      <c r="J23" s="35"/>
      <c r="K23" s="34"/>
      <c r="L23" s="35"/>
      <c r="M23" s="34"/>
    </row>
    <row r="24" spans="1:13" ht="12.75">
      <c r="A24" s="9"/>
      <c r="B24" s="10"/>
      <c r="C24" s="11"/>
      <c r="D24" s="12"/>
      <c r="E24" s="11"/>
      <c r="F24" s="10"/>
      <c r="G24" s="11"/>
      <c r="H24" s="12"/>
      <c r="I24" s="11"/>
      <c r="J24" s="12"/>
      <c r="K24" s="11"/>
      <c r="L24" s="12"/>
      <c r="M24" s="11"/>
    </row>
    <row r="25" spans="1:13" ht="12.75">
      <c r="A25" s="13" t="s">
        <v>12</v>
      </c>
      <c r="B25" s="27">
        <v>9772</v>
      </c>
      <c r="C25" s="28">
        <v>0.031</v>
      </c>
      <c r="D25" s="29">
        <v>8644</v>
      </c>
      <c r="E25" s="28">
        <v>0.028</v>
      </c>
      <c r="F25" s="27">
        <v>9166</v>
      </c>
      <c r="G25" s="28">
        <v>0.029</v>
      </c>
      <c r="H25" s="60">
        <v>10897</v>
      </c>
      <c r="I25" s="62">
        <f>H25/E66</f>
        <v>0.03247988077496274</v>
      </c>
      <c r="J25" s="60"/>
      <c r="K25" s="62"/>
      <c r="L25" s="60"/>
      <c r="M25" s="62"/>
    </row>
    <row r="26" spans="1:13" ht="12.75">
      <c r="A26" s="36" t="s">
        <v>20</v>
      </c>
      <c r="B26" s="30">
        <f>B25-B27</f>
        <v>4574</v>
      </c>
      <c r="C26" s="31">
        <f>B26/185700</f>
        <v>0.02463112547119009</v>
      </c>
      <c r="D26" s="30">
        <f>D25-D27</f>
        <v>3986</v>
      </c>
      <c r="E26" s="31">
        <f>D26/187400</f>
        <v>0.02127001067235859</v>
      </c>
      <c r="F26" s="30">
        <f>F25-F27</f>
        <v>3993</v>
      </c>
      <c r="G26" s="34">
        <f>F26/C$64</f>
        <v>0.022418478260869564</v>
      </c>
      <c r="H26" s="35">
        <f>H25-H27</f>
        <v>4441</v>
      </c>
      <c r="I26" s="31">
        <f>H26/C$66</f>
        <v>0.02378181775341345</v>
      </c>
      <c r="J26" s="35"/>
      <c r="K26" s="31"/>
      <c r="L26" s="35"/>
      <c r="M26" s="31"/>
    </row>
    <row r="27" spans="1:13" ht="12.75">
      <c r="A27" s="37" t="s">
        <v>21</v>
      </c>
      <c r="B27" s="33">
        <v>5198</v>
      </c>
      <c r="C27" s="34">
        <f>B27/129800</f>
        <v>0.0400462249614792</v>
      </c>
      <c r="D27" s="35">
        <v>4658</v>
      </c>
      <c r="E27" s="34">
        <f>D27/132700</f>
        <v>0.035101733232856064</v>
      </c>
      <c r="F27" s="33">
        <v>5173</v>
      </c>
      <c r="G27" s="34">
        <f>F27/D$64</f>
        <v>0.036458333333333336</v>
      </c>
      <c r="H27" s="61">
        <v>6456</v>
      </c>
      <c r="I27" s="34">
        <f>H27/D$66</f>
        <v>0.04339855889357874</v>
      </c>
      <c r="J27" s="61"/>
      <c r="K27" s="34"/>
      <c r="L27" s="61"/>
      <c r="M27" s="34"/>
    </row>
    <row r="28" spans="1:13" ht="12.75">
      <c r="A28" s="9"/>
      <c r="B28" s="10"/>
      <c r="C28" s="11"/>
      <c r="D28" s="12"/>
      <c r="E28" s="11"/>
      <c r="F28" s="10"/>
      <c r="G28" s="11"/>
      <c r="H28" s="12"/>
      <c r="I28" s="11"/>
      <c r="J28" s="12"/>
      <c r="K28" s="11"/>
      <c r="L28" s="12"/>
      <c r="M28" s="11"/>
    </row>
    <row r="29" spans="1:13" ht="12.75">
      <c r="A29" s="9" t="s">
        <v>13</v>
      </c>
      <c r="B29" s="19">
        <v>10435</v>
      </c>
      <c r="C29" s="20">
        <v>0.033</v>
      </c>
      <c r="D29" s="26">
        <v>9249</v>
      </c>
      <c r="E29" s="20">
        <v>0.03</v>
      </c>
      <c r="F29" s="19">
        <v>10023</v>
      </c>
      <c r="G29" s="20">
        <v>0.031</v>
      </c>
      <c r="H29" s="64">
        <v>12093</v>
      </c>
      <c r="I29" s="63">
        <f>H29/E66</f>
        <v>0.03604470938897168</v>
      </c>
      <c r="J29" s="64"/>
      <c r="K29" s="63"/>
      <c r="L29" s="64"/>
      <c r="M29" s="63"/>
    </row>
    <row r="30" spans="1:13" ht="12.75">
      <c r="A30" s="36" t="s">
        <v>20</v>
      </c>
      <c r="B30" s="30">
        <f>B29-B31</f>
        <v>4510</v>
      </c>
      <c r="C30" s="31">
        <f>B30/185700</f>
        <v>0.024286483575659667</v>
      </c>
      <c r="D30" s="30">
        <f>D29-D31</f>
        <v>3929</v>
      </c>
      <c r="E30" s="31">
        <f>D30/187400</f>
        <v>0.020965848452508005</v>
      </c>
      <c r="F30" s="30">
        <f>F29-F31</f>
        <v>3991</v>
      </c>
      <c r="G30" s="31">
        <f>F30/C$64</f>
        <v>0.022407249371182176</v>
      </c>
      <c r="H30" s="32">
        <f>H29-H31</f>
        <v>4579</v>
      </c>
      <c r="I30" s="31">
        <f>H30/C66</f>
        <v>0.024520815918234674</v>
      </c>
      <c r="J30" s="32"/>
      <c r="K30" s="31"/>
      <c r="L30" s="32"/>
      <c r="M30" s="31"/>
    </row>
    <row r="31" spans="1:13" ht="12.75">
      <c r="A31" s="37" t="s">
        <v>21</v>
      </c>
      <c r="B31" s="33">
        <v>5925</v>
      </c>
      <c r="C31" s="34">
        <f>B31/129800</f>
        <v>0.04564714946070878</v>
      </c>
      <c r="D31" s="35">
        <v>5320</v>
      </c>
      <c r="E31" s="34">
        <f>D31/132700</f>
        <v>0.040090429540316504</v>
      </c>
      <c r="F31" s="33">
        <v>6032</v>
      </c>
      <c r="G31" s="34">
        <f>F31/D$64</f>
        <v>0.042512404149751916</v>
      </c>
      <c r="H31" s="35">
        <v>7514</v>
      </c>
      <c r="I31" s="34">
        <f>H31/D66</f>
        <v>0.050510652342991125</v>
      </c>
      <c r="J31" s="35"/>
      <c r="K31" s="34"/>
      <c r="L31" s="35"/>
      <c r="M31" s="34"/>
    </row>
    <row r="32" spans="1:13" ht="12.75">
      <c r="A32" s="9"/>
      <c r="B32" s="10"/>
      <c r="C32" s="11"/>
      <c r="D32" s="12"/>
      <c r="E32" s="11"/>
      <c r="F32" s="10"/>
      <c r="G32" s="11"/>
      <c r="H32" s="12"/>
      <c r="I32" s="11"/>
      <c r="J32" s="12"/>
      <c r="K32" s="11"/>
      <c r="L32" s="12"/>
      <c r="M32" s="11"/>
    </row>
    <row r="33" spans="1:13" ht="12.75">
      <c r="A33" s="13" t="s">
        <v>14</v>
      </c>
      <c r="B33" s="27">
        <v>10406</v>
      </c>
      <c r="C33" s="28">
        <v>0.033</v>
      </c>
      <c r="D33" s="29">
        <v>8976</v>
      </c>
      <c r="E33" s="28">
        <v>0.029</v>
      </c>
      <c r="F33" s="27">
        <v>9869</v>
      </c>
      <c r="G33" s="28">
        <v>0.031</v>
      </c>
      <c r="H33" s="60">
        <v>11290</v>
      </c>
      <c r="I33" s="62">
        <f>H33/E66</f>
        <v>0.033651266766020864</v>
      </c>
      <c r="J33" s="60">
        <v>11318</v>
      </c>
      <c r="K33" s="62">
        <f>J33/$F$68</f>
        <v>0.03257915947035118</v>
      </c>
      <c r="L33" s="60">
        <v>12622</v>
      </c>
      <c r="M33" s="62">
        <f>L33/$F$70</f>
        <v>0.03565536723163842</v>
      </c>
    </row>
    <row r="34" spans="1:13" ht="12.75">
      <c r="A34" s="36" t="s">
        <v>20</v>
      </c>
      <c r="B34" s="30">
        <f>B33-B35</f>
        <v>4509</v>
      </c>
      <c r="C34" s="31">
        <f>B34/185700</f>
        <v>0.024281098546042004</v>
      </c>
      <c r="D34" s="30">
        <f>D33-D35</f>
        <v>3855</v>
      </c>
      <c r="E34" s="31">
        <f>D34/187400</f>
        <v>0.020570971184631803</v>
      </c>
      <c r="F34" s="30">
        <f>F33-F35</f>
        <v>3992</v>
      </c>
      <c r="G34" s="34">
        <f>F34/$C$64</f>
        <v>0.02241286381602587</v>
      </c>
      <c r="H34" s="35">
        <v>4392</v>
      </c>
      <c r="I34" s="34">
        <f>H34/C66</f>
        <v>0.02351941985431026</v>
      </c>
      <c r="J34" s="35">
        <f>J33-J35</f>
        <v>4312</v>
      </c>
      <c r="K34" s="34">
        <f>J34/H68</f>
        <v>0.022270138584226152</v>
      </c>
      <c r="L34" s="35">
        <f>L33-L35</f>
        <v>4989</v>
      </c>
      <c r="M34" s="34">
        <f>L34/H70</f>
        <v>0.02528623812485919</v>
      </c>
    </row>
    <row r="35" spans="1:13" ht="12.75">
      <c r="A35" s="37" t="s">
        <v>21</v>
      </c>
      <c r="B35" s="33">
        <v>5897</v>
      </c>
      <c r="C35" s="34">
        <f>B35/129800</f>
        <v>0.045431432973805856</v>
      </c>
      <c r="D35" s="35">
        <v>5121</v>
      </c>
      <c r="E35" s="34">
        <f>D35/132700</f>
        <v>0.038590806330067826</v>
      </c>
      <c r="F35" s="33">
        <v>5877</v>
      </c>
      <c r="G35" s="34">
        <f>F35/D$64</f>
        <v>0.04141999323410014</v>
      </c>
      <c r="H35" s="35">
        <v>6898</v>
      </c>
      <c r="I35" s="34">
        <f>H35/D66</f>
        <v>0.046369773737284105</v>
      </c>
      <c r="J35" s="35">
        <v>7006</v>
      </c>
      <c r="K35" s="34">
        <f>J35/I68</f>
        <v>0.04555933722115232</v>
      </c>
      <c r="L35" s="35">
        <v>7633</v>
      </c>
      <c r="M35" s="34">
        <f>L35/I70</f>
        <v>0.04871122809123492</v>
      </c>
    </row>
    <row r="36" spans="1:13" ht="12.75">
      <c r="A36" s="9"/>
      <c r="B36" s="10"/>
      <c r="C36" s="11"/>
      <c r="D36" s="12"/>
      <c r="E36" s="11"/>
      <c r="F36" s="10"/>
      <c r="G36" s="11"/>
      <c r="H36" s="12"/>
      <c r="I36" s="11"/>
      <c r="J36" s="12"/>
      <c r="K36" s="11"/>
      <c r="L36" s="12"/>
      <c r="M36" s="11"/>
    </row>
    <row r="37" spans="1:13" ht="12.75">
      <c r="A37" s="9" t="s">
        <v>15</v>
      </c>
      <c r="B37" s="19">
        <v>9428</v>
      </c>
      <c r="C37" s="20">
        <v>0.03</v>
      </c>
      <c r="D37" s="26">
        <v>8502</v>
      </c>
      <c r="E37" s="20">
        <v>0.027</v>
      </c>
      <c r="F37" s="19">
        <v>9326</v>
      </c>
      <c r="G37" s="20">
        <v>0.029</v>
      </c>
      <c r="H37" s="26">
        <v>10506</v>
      </c>
      <c r="I37" s="11">
        <v>0.031</v>
      </c>
      <c r="J37" s="26">
        <v>10847</v>
      </c>
      <c r="K37" s="20">
        <f>J37/$F$68</f>
        <v>0.031223373632700058</v>
      </c>
      <c r="L37" s="26">
        <v>11549</v>
      </c>
      <c r="M37" s="20">
        <f>L37/$F$70</f>
        <v>0.03262429378531073</v>
      </c>
    </row>
    <row r="38" spans="1:13" ht="12.75">
      <c r="A38" s="36" t="s">
        <v>20</v>
      </c>
      <c r="B38" s="30">
        <f>B37-B39</f>
        <v>4484</v>
      </c>
      <c r="C38" s="31">
        <f>B38/185700</f>
        <v>0.024146472805600432</v>
      </c>
      <c r="D38" s="30">
        <f>D37-D39</f>
        <v>3961</v>
      </c>
      <c r="E38" s="31">
        <f>D38/187400</f>
        <v>0.021136606189967985</v>
      </c>
      <c r="F38" s="30">
        <f>F37-F39</f>
        <v>4121</v>
      </c>
      <c r="G38" s="31">
        <f>F38/$C$64</f>
        <v>0.02313712720086238</v>
      </c>
      <c r="H38" s="32">
        <v>4447</v>
      </c>
      <c r="I38" s="31">
        <f>H38/C66</f>
        <v>0.023813948108405678</v>
      </c>
      <c r="J38" s="32">
        <f>J37-J39</f>
        <v>4652</v>
      </c>
      <c r="K38" s="31">
        <f>J38/H68</f>
        <v>0.02402613281396569</v>
      </c>
      <c r="L38" s="32">
        <f>L37-L39</f>
        <v>5049</v>
      </c>
      <c r="M38" s="31">
        <f>L38/H70</f>
        <v>0.025590342010906805</v>
      </c>
    </row>
    <row r="39" spans="1:13" ht="12.75">
      <c r="A39" s="37" t="s">
        <v>21</v>
      </c>
      <c r="B39" s="33">
        <v>4944</v>
      </c>
      <c r="C39" s="34">
        <f>B39/129800</f>
        <v>0.038089368258859786</v>
      </c>
      <c r="D39" s="35">
        <v>4541</v>
      </c>
      <c r="E39" s="34">
        <f>D39/132700</f>
        <v>0.03422004521477016</v>
      </c>
      <c r="F39" s="33">
        <v>5205</v>
      </c>
      <c r="G39" s="34">
        <f>F39/D$64</f>
        <v>0.03668386332882273</v>
      </c>
      <c r="H39" s="35">
        <v>6059</v>
      </c>
      <c r="I39" s="34">
        <f>H39/D66</f>
        <v>0.04072984329866692</v>
      </c>
      <c r="J39" s="35">
        <v>6195</v>
      </c>
      <c r="K39" s="34">
        <f>J39/I68</f>
        <v>0.04028548302669692</v>
      </c>
      <c r="L39" s="35">
        <v>6500</v>
      </c>
      <c r="M39" s="34">
        <f>L39/I70</f>
        <v>0.04148080474165164</v>
      </c>
    </row>
    <row r="40" spans="1:13" ht="12.75">
      <c r="A40" s="9"/>
      <c r="B40" s="10"/>
      <c r="C40" s="11"/>
      <c r="D40" s="12"/>
      <c r="E40" s="11"/>
      <c r="F40" s="10"/>
      <c r="G40" s="11"/>
      <c r="H40" s="12"/>
      <c r="I40" s="11"/>
      <c r="J40" s="12"/>
      <c r="K40" s="11"/>
      <c r="L40" s="12"/>
      <c r="M40" s="11"/>
    </row>
    <row r="41" spans="1:13" ht="12.75">
      <c r="A41" s="13" t="s">
        <v>16</v>
      </c>
      <c r="B41" s="27">
        <v>8780</v>
      </c>
      <c r="C41" s="28">
        <v>0.028</v>
      </c>
      <c r="D41" s="29">
        <v>8610</v>
      </c>
      <c r="E41" s="28">
        <v>0.028</v>
      </c>
      <c r="F41" s="27">
        <v>9197</v>
      </c>
      <c r="G41" s="28">
        <v>0.029</v>
      </c>
      <c r="H41" s="60">
        <v>10134</v>
      </c>
      <c r="I41" s="62">
        <v>0.03</v>
      </c>
      <c r="J41" s="60"/>
      <c r="K41" s="62"/>
      <c r="L41" s="60"/>
      <c r="M41" s="62"/>
    </row>
    <row r="42" spans="1:13" ht="12.75">
      <c r="A42" s="36" t="s">
        <v>20</v>
      </c>
      <c r="B42" s="30">
        <f>B41-B43</f>
        <v>4415</v>
      </c>
      <c r="C42" s="31">
        <f>B42/185700</f>
        <v>0.023774905761981692</v>
      </c>
      <c r="D42" s="30">
        <f>D41-D43</f>
        <v>4218</v>
      </c>
      <c r="E42" s="31">
        <f>D42/187400</f>
        <v>0.022508004268943435</v>
      </c>
      <c r="F42" s="30">
        <f>F41-F43</f>
        <v>4173</v>
      </c>
      <c r="G42" s="34">
        <f>F42/$C$64</f>
        <v>0.02342907833273446</v>
      </c>
      <c r="H42" s="35">
        <f>H41-H43</f>
        <v>4393</v>
      </c>
      <c r="I42" s="34">
        <f>H42/C66</f>
        <v>0.023524774913475634</v>
      </c>
      <c r="J42" s="35"/>
      <c r="K42" s="34"/>
      <c r="L42" s="35"/>
      <c r="M42" s="34"/>
    </row>
    <row r="43" spans="1:13" ht="12.75">
      <c r="A43" s="37" t="s">
        <v>21</v>
      </c>
      <c r="B43" s="33">
        <v>4365</v>
      </c>
      <c r="C43" s="34">
        <f>B43/129800</f>
        <v>0.0336286594761171</v>
      </c>
      <c r="D43" s="35">
        <v>4392</v>
      </c>
      <c r="E43" s="34">
        <f>D43/132700</f>
        <v>0.03309721175584024</v>
      </c>
      <c r="F43" s="33">
        <v>5024</v>
      </c>
      <c r="G43" s="34">
        <f>F43/D$64</f>
        <v>0.035408209291835815</v>
      </c>
      <c r="H43" s="35">
        <v>5741</v>
      </c>
      <c r="I43" s="34">
        <f>H43/D66</f>
        <v>0.03859218194052596</v>
      </c>
      <c r="J43" s="35"/>
      <c r="K43" s="34"/>
      <c r="L43" s="35"/>
      <c r="M43" s="34"/>
    </row>
    <row r="44" spans="1:13" ht="12.75">
      <c r="A44" s="9"/>
      <c r="B44" s="10"/>
      <c r="C44" s="11"/>
      <c r="D44" s="12"/>
      <c r="E44" s="11"/>
      <c r="F44" s="10"/>
      <c r="G44" s="11"/>
      <c r="H44" s="12"/>
      <c r="I44" s="11"/>
      <c r="J44" s="12"/>
      <c r="K44" s="11"/>
      <c r="L44" s="12"/>
      <c r="M44" s="11"/>
    </row>
    <row r="45" spans="1:13" ht="12.75">
      <c r="A45" s="9" t="s">
        <v>17</v>
      </c>
      <c r="B45" s="19">
        <v>10525</v>
      </c>
      <c r="C45" s="20">
        <v>0.034</v>
      </c>
      <c r="D45" s="26">
        <v>10916</v>
      </c>
      <c r="E45" s="20">
        <v>0.035</v>
      </c>
      <c r="F45" s="19">
        <v>11451</v>
      </c>
      <c r="G45" s="20">
        <v>0.036</v>
      </c>
      <c r="H45" s="12"/>
      <c r="I45" s="11"/>
      <c r="J45" s="12"/>
      <c r="K45" s="11"/>
      <c r="L45" s="12"/>
      <c r="M45" s="11"/>
    </row>
    <row r="46" spans="1:13" ht="12.75">
      <c r="A46" s="36" t="s">
        <v>20</v>
      </c>
      <c r="B46" s="30">
        <f>B45-B47</f>
        <v>5088</v>
      </c>
      <c r="C46" s="31">
        <f>B46/185700</f>
        <v>0.02739903069466882</v>
      </c>
      <c r="D46" s="30">
        <f>D45-D47</f>
        <v>5063</v>
      </c>
      <c r="E46" s="31">
        <f>D46/187400</f>
        <v>0.027017075773746</v>
      </c>
      <c r="F46" s="30">
        <f>F45-F47</f>
        <v>5015</v>
      </c>
      <c r="G46" s="31">
        <f>F46/$C$64</f>
        <v>0.028156440891124686</v>
      </c>
      <c r="H46" s="32"/>
      <c r="I46" s="31"/>
      <c r="J46" s="32"/>
      <c r="K46" s="31"/>
      <c r="L46" s="32"/>
      <c r="M46" s="31"/>
    </row>
    <row r="47" spans="1:13" ht="12.75">
      <c r="A47" s="37" t="s">
        <v>21</v>
      </c>
      <c r="B47" s="33">
        <v>5437</v>
      </c>
      <c r="C47" s="34">
        <f>B47/129800</f>
        <v>0.041887519260400616</v>
      </c>
      <c r="D47" s="35">
        <v>5853</v>
      </c>
      <c r="E47" s="34">
        <f>D47/132700</f>
        <v>0.04410700828937453</v>
      </c>
      <c r="F47" s="33">
        <v>6436</v>
      </c>
      <c r="G47" s="34">
        <f>F47/D$64</f>
        <v>0.045359720342805596</v>
      </c>
      <c r="H47" s="35"/>
      <c r="I47" s="34"/>
      <c r="J47" s="35"/>
      <c r="K47" s="34"/>
      <c r="L47" s="35"/>
      <c r="M47" s="34"/>
    </row>
    <row r="48" spans="1:13" ht="12.75">
      <c r="A48" s="9"/>
      <c r="B48" s="19"/>
      <c r="C48" s="20"/>
      <c r="D48" s="26"/>
      <c r="E48" s="20"/>
      <c r="F48" s="19"/>
      <c r="G48" s="20"/>
      <c r="H48" s="12"/>
      <c r="I48" s="11"/>
      <c r="J48" s="12"/>
      <c r="K48" s="11"/>
      <c r="L48" s="12"/>
      <c r="M48" s="11"/>
    </row>
    <row r="49" spans="1:13" ht="12.75">
      <c r="A49" s="13" t="s">
        <v>18</v>
      </c>
      <c r="B49" s="27">
        <v>10911</v>
      </c>
      <c r="C49" s="28">
        <v>0.035</v>
      </c>
      <c r="D49" s="29">
        <v>11365</v>
      </c>
      <c r="E49" s="28">
        <v>0.037</v>
      </c>
      <c r="F49" s="27">
        <v>12344</v>
      </c>
      <c r="G49" s="28">
        <v>0.039</v>
      </c>
      <c r="H49" s="15"/>
      <c r="I49" s="14"/>
      <c r="J49" s="15"/>
      <c r="K49" s="14"/>
      <c r="L49" s="15"/>
      <c r="M49" s="14"/>
    </row>
    <row r="50" spans="1:13" s="41" customFormat="1" ht="12.75">
      <c r="A50" s="37" t="s">
        <v>20</v>
      </c>
      <c r="B50" s="30">
        <f>B49-B51</f>
        <v>5259</v>
      </c>
      <c r="C50" s="31">
        <f>B50/185700</f>
        <v>0.028319870759289177</v>
      </c>
      <c r="D50" s="30">
        <f>D49-D51</f>
        <v>5165</v>
      </c>
      <c r="E50" s="31">
        <f>D50/187400</f>
        <v>0.02756136606189968</v>
      </c>
      <c r="F50" s="30">
        <f>F49-F51</f>
        <v>5427</v>
      </c>
      <c r="G50" s="34">
        <f>F50/$C$64</f>
        <v>0.030469592166726553</v>
      </c>
      <c r="H50" s="35"/>
      <c r="I50" s="34"/>
      <c r="J50" s="35"/>
      <c r="K50" s="34"/>
      <c r="L50" s="35"/>
      <c r="M50" s="34"/>
    </row>
    <row r="51" spans="1:13" s="41" customFormat="1" ht="12.75">
      <c r="A51" s="37" t="s">
        <v>21</v>
      </c>
      <c r="B51" s="33">
        <v>5652</v>
      </c>
      <c r="C51" s="34">
        <f>B51/129800</f>
        <v>0.04354391371340524</v>
      </c>
      <c r="D51" s="35">
        <v>6200</v>
      </c>
      <c r="E51" s="34">
        <f>D51/132700</f>
        <v>0.04672192916352675</v>
      </c>
      <c r="F51" s="33">
        <v>6917</v>
      </c>
      <c r="G51" s="34">
        <f>F51/D$64</f>
        <v>0.04874971808750564</v>
      </c>
      <c r="H51" s="35"/>
      <c r="I51" s="34"/>
      <c r="J51" s="35"/>
      <c r="K51" s="34"/>
      <c r="L51" s="35"/>
      <c r="M51" s="34"/>
    </row>
    <row r="52" spans="1:13" ht="13.5" thickBot="1">
      <c r="A52" s="6"/>
      <c r="B52" s="16"/>
      <c r="C52" s="17"/>
      <c r="D52" s="18"/>
      <c r="E52" s="17"/>
      <c r="F52" s="16"/>
      <c r="G52" s="17"/>
      <c r="H52" s="18"/>
      <c r="I52" s="17"/>
      <c r="J52" s="18"/>
      <c r="K52" s="17"/>
      <c r="L52" s="18"/>
      <c r="M52" s="17"/>
    </row>
    <row r="53" spans="1:13" ht="15.75" thickBot="1">
      <c r="A53" s="5" t="s">
        <v>19</v>
      </c>
      <c r="B53" s="21">
        <v>10934</v>
      </c>
      <c r="C53" s="22">
        <v>0.034</v>
      </c>
      <c r="D53" s="23">
        <v>9546</v>
      </c>
      <c r="E53" s="22">
        <v>0.03</v>
      </c>
      <c r="F53" s="21">
        <v>10561</v>
      </c>
      <c r="G53" s="22">
        <v>0.032</v>
      </c>
      <c r="H53" s="23"/>
      <c r="I53" s="38"/>
      <c r="J53" s="23"/>
      <c r="K53" s="38"/>
      <c r="L53" s="23"/>
      <c r="M53" s="38"/>
    </row>
    <row r="54" spans="1:13" s="41" customFormat="1" ht="12.75">
      <c r="A54" s="24" t="s">
        <v>20</v>
      </c>
      <c r="B54" s="44">
        <f>B53-B55</f>
        <v>5266</v>
      </c>
      <c r="C54" s="45">
        <f>B54/185700</f>
        <v>0.028357565966612815</v>
      </c>
      <c r="D54" s="44">
        <f>D53-D55</f>
        <v>4535</v>
      </c>
      <c r="E54" s="45">
        <f>D54/187400</f>
        <v>0.02419957310565635</v>
      </c>
      <c r="F54" s="44">
        <f>F53-F55</f>
        <v>4692</v>
      </c>
      <c r="G54" s="34">
        <f>F54/$C$64</f>
        <v>0.02634297520661157</v>
      </c>
      <c r="H54" s="43"/>
      <c r="I54" s="40"/>
      <c r="J54" s="43"/>
      <c r="K54" s="40"/>
      <c r="L54" s="43"/>
      <c r="M54" s="40"/>
    </row>
    <row r="55" spans="1:13" s="41" customFormat="1" ht="12.75">
      <c r="A55" s="25" t="s">
        <v>21</v>
      </c>
      <c r="B55" s="39">
        <v>5668</v>
      </c>
      <c r="C55" s="40">
        <f>B55/129800</f>
        <v>0.04366718027734977</v>
      </c>
      <c r="D55" s="43">
        <v>5011</v>
      </c>
      <c r="E55" s="40">
        <f>D55/132700</f>
        <v>0.03776186887716654</v>
      </c>
      <c r="F55" s="39">
        <v>5869</v>
      </c>
      <c r="G55" s="34">
        <f>F55/D$64</f>
        <v>0.041363610735227783</v>
      </c>
      <c r="H55" s="43"/>
      <c r="I55" s="40"/>
      <c r="J55" s="43"/>
      <c r="K55" s="40"/>
      <c r="L55" s="43"/>
      <c r="M55" s="40"/>
    </row>
    <row r="56" spans="1:13" ht="15.75" thickBot="1">
      <c r="A56" s="5"/>
      <c r="B56" s="21"/>
      <c r="C56" s="22"/>
      <c r="D56" s="23"/>
      <c r="E56" s="22"/>
      <c r="F56" s="21"/>
      <c r="G56" s="22"/>
      <c r="H56" s="23"/>
      <c r="I56" s="22"/>
      <c r="J56" s="23"/>
      <c r="K56" s="22"/>
      <c r="L56" s="23"/>
      <c r="M56" s="22"/>
    </row>
    <row r="57" ht="12.75">
      <c r="A57" s="42" t="s">
        <v>29</v>
      </c>
    </row>
    <row r="58" ht="12.75">
      <c r="A58" s="42" t="s">
        <v>30</v>
      </c>
    </row>
    <row r="60" ht="12.75">
      <c r="A60" t="s">
        <v>25</v>
      </c>
    </row>
    <row r="61" ht="12.75">
      <c r="A61" t="s">
        <v>26</v>
      </c>
    </row>
    <row r="62" spans="2:9" ht="12.75">
      <c r="B62" s="47" t="s">
        <v>23</v>
      </c>
      <c r="C62" t="s">
        <v>20</v>
      </c>
      <c r="D62" t="s">
        <v>21</v>
      </c>
      <c r="E62" t="s">
        <v>24</v>
      </c>
      <c r="F62" t="s">
        <v>27</v>
      </c>
      <c r="H62" t="s">
        <v>20</v>
      </c>
      <c r="I62" t="s">
        <v>21</v>
      </c>
    </row>
    <row r="63" spans="2:9" ht="12.75">
      <c r="B63" s="47"/>
      <c r="C63" s="49">
        <v>0.5566</v>
      </c>
      <c r="D63" s="49">
        <v>0.4434</v>
      </c>
      <c r="F63" t="s">
        <v>28</v>
      </c>
      <c r="H63" s="49">
        <v>0.5566</v>
      </c>
      <c r="I63" s="49">
        <v>0.4434</v>
      </c>
    </row>
    <row r="64" spans="2:10" ht="12.75">
      <c r="B64" s="47">
        <v>2002</v>
      </c>
      <c r="C64">
        <f>C63*E64</f>
        <v>178112</v>
      </c>
      <c r="D64">
        <f>D63*E64</f>
        <v>141888</v>
      </c>
      <c r="E64" s="48">
        <v>320000</v>
      </c>
      <c r="F64">
        <v>326100</v>
      </c>
      <c r="H64" s="48">
        <f>F64*H63</f>
        <v>181507.25999999998</v>
      </c>
      <c r="I64" s="48">
        <f>F64*I63</f>
        <v>144592.74000000002</v>
      </c>
      <c r="J64" s="48"/>
    </row>
    <row r="65" spans="2:10" ht="12.75">
      <c r="B65" s="68" t="s">
        <v>33</v>
      </c>
      <c r="C65">
        <f>C63*E65</f>
        <v>183678</v>
      </c>
      <c r="D65">
        <f>D63*E65</f>
        <v>146322</v>
      </c>
      <c r="E65" s="69">
        <v>330000</v>
      </c>
      <c r="H65" s="48"/>
      <c r="I65" s="48"/>
      <c r="J65" s="48"/>
    </row>
    <row r="66" spans="2:9" ht="12.75">
      <c r="B66" s="47">
        <v>2003</v>
      </c>
      <c r="C66" s="48">
        <f>C63*E66</f>
        <v>186739.3</v>
      </c>
      <c r="D66" s="48">
        <f>D63*E66</f>
        <v>148760.7</v>
      </c>
      <c r="E66" s="69">
        <v>335500</v>
      </c>
      <c r="H66" s="48"/>
      <c r="I66" s="48"/>
    </row>
    <row r="67" spans="2:9" ht="12.75">
      <c r="B67" s="47"/>
      <c r="C67" s="48"/>
      <c r="D67" s="48"/>
      <c r="E67" s="69"/>
      <c r="H67" s="49">
        <v>0.55734745</v>
      </c>
      <c r="I67" s="49">
        <v>0.4426525</v>
      </c>
    </row>
    <row r="68" spans="2:9" ht="12.75">
      <c r="B68" s="47">
        <v>2004</v>
      </c>
      <c r="C68" s="48">
        <f>C63*E68</f>
        <v>188854.38</v>
      </c>
      <c r="D68" s="48">
        <f>D63*E68</f>
        <v>150445.62</v>
      </c>
      <c r="E68" s="48">
        <v>339300</v>
      </c>
      <c r="F68">
        <v>347400</v>
      </c>
      <c r="H68" s="48">
        <f>F68*H67</f>
        <v>193622.50413</v>
      </c>
      <c r="I68" s="48">
        <f>F68*I67</f>
        <v>153777.4785</v>
      </c>
    </row>
    <row r="69" spans="2:9" ht="12.75">
      <c r="B69" s="47"/>
      <c r="C69" s="48"/>
      <c r="D69" s="48"/>
      <c r="E69" s="48"/>
      <c r="H69" s="49">
        <v>0.55734745</v>
      </c>
      <c r="I69" s="49">
        <v>0.4426525</v>
      </c>
    </row>
    <row r="70" spans="2:10" ht="12.75">
      <c r="B70" s="47">
        <v>2005</v>
      </c>
      <c r="C70">
        <v>195071</v>
      </c>
      <c r="D70">
        <v>154929</v>
      </c>
      <c r="E70">
        <v>350000</v>
      </c>
      <c r="F70">
        <v>354000</v>
      </c>
      <c r="H70" s="48">
        <f>F70*H69</f>
        <v>197300.9973</v>
      </c>
      <c r="I70" s="48">
        <f>F70*I69</f>
        <v>156698.98500000002</v>
      </c>
      <c r="J70" s="48"/>
    </row>
  </sheetData>
  <sheetProtection/>
  <printOptions/>
  <pageMargins left="0.7480314960629921" right="0.7480314960629921" top="0.7874015748031497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L88"/>
  <sheetViews>
    <sheetView tabSelected="1" zoomScalePageLayoutView="0" workbookViewId="0" topLeftCell="A1">
      <selection activeCell="P13" sqref="P13"/>
    </sheetView>
  </sheetViews>
  <sheetFormatPr defaultColWidth="9.140625" defaultRowHeight="12.75"/>
  <cols>
    <col min="1" max="1" width="5.140625" style="0" customWidth="1"/>
    <col min="2" max="2" width="14.57421875" style="0" customWidth="1"/>
    <col min="3" max="3" width="8.7109375" style="0" customWidth="1"/>
    <col min="5" max="5" width="7.7109375" style="0" customWidth="1"/>
    <col min="6" max="6" width="6.421875" style="0" customWidth="1"/>
    <col min="7" max="7" width="8.421875" style="0" customWidth="1"/>
    <col min="8" max="8" width="8.00390625" style="0" customWidth="1"/>
    <col min="9" max="9" width="7.57421875" style="0" customWidth="1"/>
    <col min="10" max="13" width="8.28125" style="0" customWidth="1"/>
    <col min="14" max="14" width="9.7109375" style="0" bestFit="1" customWidth="1"/>
    <col min="15" max="36" width="8.28125" style="0" customWidth="1"/>
    <col min="37" max="37" width="8.00390625" style="0" customWidth="1"/>
    <col min="38" max="38" width="7.8515625" style="0" customWidth="1"/>
    <col min="40" max="40" width="12.421875" style="0" customWidth="1"/>
    <col min="41" max="41" width="10.00390625" style="0" customWidth="1"/>
    <col min="42" max="42" width="9.57421875" style="0" customWidth="1"/>
    <col min="43" max="43" width="10.7109375" style="0" customWidth="1"/>
  </cols>
  <sheetData>
    <row r="1" spans="2:38" ht="15">
      <c r="B1" s="79" t="s">
        <v>40</v>
      </c>
      <c r="C1" s="79"/>
      <c r="D1" s="79"/>
      <c r="E1" s="79"/>
      <c r="F1" s="79"/>
      <c r="G1" s="84"/>
      <c r="H1" s="104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</row>
    <row r="2" spans="2:38" ht="12.75">
      <c r="B2" s="46" t="s">
        <v>39</v>
      </c>
      <c r="C2" s="4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</row>
    <row r="3" spans="2:38" ht="13.5" thickBot="1">
      <c r="B3" s="46"/>
      <c r="C3" s="4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</row>
    <row r="4" spans="2:38" ht="33" customHeight="1">
      <c r="B4" s="91"/>
      <c r="C4" s="92">
        <v>2019</v>
      </c>
      <c r="D4" s="92">
        <v>2020</v>
      </c>
      <c r="E4" s="111" t="s">
        <v>37</v>
      </c>
      <c r="F4" s="111"/>
      <c r="G4" s="92">
        <v>2021</v>
      </c>
      <c r="H4" s="111" t="s">
        <v>38</v>
      </c>
      <c r="I4" s="112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76"/>
      <c r="AL4" s="76"/>
    </row>
    <row r="5" spans="2:38" ht="15">
      <c r="B5" s="93" t="s">
        <v>4</v>
      </c>
      <c r="C5" s="87" t="s">
        <v>5</v>
      </c>
      <c r="D5" s="87" t="s">
        <v>5</v>
      </c>
      <c r="E5" s="87" t="s">
        <v>5</v>
      </c>
      <c r="F5" s="88" t="s">
        <v>6</v>
      </c>
      <c r="G5" s="87" t="s">
        <v>5</v>
      </c>
      <c r="H5" s="87" t="s">
        <v>5</v>
      </c>
      <c r="I5" s="94" t="s">
        <v>6</v>
      </c>
      <c r="J5" s="55"/>
      <c r="K5" s="55"/>
      <c r="L5" s="55"/>
      <c r="N5" s="70"/>
      <c r="O5" s="105">
        <f>C4</f>
        <v>2019</v>
      </c>
      <c r="P5" s="70">
        <f>D4</f>
        <v>2020</v>
      </c>
      <c r="Q5" s="70">
        <f>G4</f>
        <v>2021</v>
      </c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76"/>
      <c r="AL5" s="76"/>
    </row>
    <row r="6" spans="2:38" ht="12.75">
      <c r="B6" s="107" t="s">
        <v>12</v>
      </c>
      <c r="C6" s="85">
        <f>C7+C8</f>
        <v>18960</v>
      </c>
      <c r="D6" s="85">
        <f>D7+D8</f>
        <v>31158</v>
      </c>
      <c r="E6" s="85">
        <f>D6-C6</f>
        <v>12198</v>
      </c>
      <c r="F6" s="89">
        <f>E6/C6</f>
        <v>0.6433544303797468</v>
      </c>
      <c r="G6" s="85">
        <f>SUM(G7:G8)</f>
        <v>26694</v>
      </c>
      <c r="H6" s="85">
        <f>G6-D6</f>
        <v>-4464</v>
      </c>
      <c r="I6" s="95">
        <f>H6/D6</f>
        <v>-0.14326978625072212</v>
      </c>
      <c r="J6" s="81"/>
      <c r="K6" s="81"/>
      <c r="L6" s="81"/>
      <c r="N6" s="85" t="s">
        <v>24</v>
      </c>
      <c r="O6" s="85">
        <f aca="true" t="shared" si="0" ref="O6:P8">C6</f>
        <v>18960</v>
      </c>
      <c r="P6" s="85">
        <f t="shared" si="0"/>
        <v>31158</v>
      </c>
      <c r="Q6" s="85">
        <f>G6</f>
        <v>26694</v>
      </c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76"/>
      <c r="AL6" s="78"/>
    </row>
    <row r="7" spans="2:38" ht="12.75">
      <c r="B7" s="96" t="s">
        <v>36</v>
      </c>
      <c r="C7" s="106">
        <v>7968</v>
      </c>
      <c r="D7" s="106">
        <v>13223</v>
      </c>
      <c r="E7" s="85">
        <f>D7-C7</f>
        <v>5255</v>
      </c>
      <c r="F7" s="89">
        <f>E7/C7</f>
        <v>0.6595130522088354</v>
      </c>
      <c r="G7" s="90">
        <v>11109</v>
      </c>
      <c r="H7" s="85">
        <f>G7-D7</f>
        <v>-2114</v>
      </c>
      <c r="I7" s="95">
        <f>H7/D7</f>
        <v>-0.1598729486500794</v>
      </c>
      <c r="J7" s="82"/>
      <c r="K7" s="81"/>
      <c r="L7" s="82"/>
      <c r="N7" s="86" t="s">
        <v>31</v>
      </c>
      <c r="O7" s="85">
        <f t="shared" si="0"/>
        <v>7968</v>
      </c>
      <c r="P7" s="85">
        <f t="shared" si="0"/>
        <v>13223</v>
      </c>
      <c r="Q7" s="85">
        <f>G7</f>
        <v>11109</v>
      </c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76"/>
      <c r="AL7" s="76"/>
    </row>
    <row r="8" spans="2:38" ht="13.5" thickBot="1">
      <c r="B8" s="110" t="s">
        <v>21</v>
      </c>
      <c r="C8" s="109">
        <v>10992</v>
      </c>
      <c r="D8" s="109">
        <v>17935</v>
      </c>
      <c r="E8" s="97">
        <f>D8-C8</f>
        <v>6943</v>
      </c>
      <c r="F8" s="98">
        <f>E8/C8</f>
        <v>0.6316411935953421</v>
      </c>
      <c r="G8" s="99">
        <v>15585</v>
      </c>
      <c r="H8" s="97">
        <f>G8-D8</f>
        <v>-2350</v>
      </c>
      <c r="I8" s="100">
        <f>H8/D8</f>
        <v>-0.13102871480345693</v>
      </c>
      <c r="J8" s="82"/>
      <c r="K8" s="81"/>
      <c r="L8" s="82"/>
      <c r="N8" s="86" t="s">
        <v>32</v>
      </c>
      <c r="O8" s="85">
        <f t="shared" si="0"/>
        <v>10992</v>
      </c>
      <c r="P8" s="85">
        <f t="shared" si="0"/>
        <v>17935</v>
      </c>
      <c r="Q8" s="85">
        <f>G8</f>
        <v>15585</v>
      </c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76"/>
      <c r="AL8" s="76"/>
    </row>
    <row r="9" spans="2:37" ht="12.75">
      <c r="B9" s="76"/>
      <c r="C9" s="76"/>
      <c r="D9" s="77"/>
      <c r="E9" s="77"/>
      <c r="F9" s="77"/>
      <c r="G9" s="76"/>
      <c r="H9" s="76"/>
      <c r="I9" s="76"/>
      <c r="J9" s="76"/>
      <c r="K9" s="81"/>
      <c r="L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</row>
    <row r="10" spans="11:18" ht="12.75">
      <c r="K10" s="81"/>
      <c r="N10" s="52"/>
      <c r="O10" s="52"/>
      <c r="P10" s="52"/>
      <c r="Q10" s="52"/>
      <c r="R10" s="52"/>
    </row>
    <row r="11" spans="11:18" ht="12.75">
      <c r="K11" s="81"/>
      <c r="N11" s="52"/>
      <c r="O11" s="83"/>
      <c r="P11" s="103"/>
      <c r="Q11" s="103"/>
      <c r="R11" s="52"/>
    </row>
    <row r="12" spans="11:18" ht="12.75">
      <c r="K12" s="81"/>
      <c r="L12" s="52"/>
      <c r="M12" s="52"/>
      <c r="N12" s="52"/>
      <c r="O12" s="83"/>
      <c r="P12" s="103"/>
      <c r="Q12" s="103"/>
      <c r="R12" s="52"/>
    </row>
    <row r="13" spans="11:18" ht="12.75">
      <c r="K13" s="101"/>
      <c r="L13" s="83"/>
      <c r="M13" s="83"/>
      <c r="N13" s="52"/>
      <c r="O13" s="83"/>
      <c r="P13" s="103"/>
      <c r="Q13" s="103"/>
      <c r="R13" s="103"/>
    </row>
    <row r="14" spans="10:18" ht="12.75">
      <c r="J14" s="52"/>
      <c r="K14" s="101"/>
      <c r="L14" s="83"/>
      <c r="M14" s="83"/>
      <c r="N14" s="83"/>
      <c r="O14" s="83"/>
      <c r="P14" s="52"/>
      <c r="Q14" s="103"/>
      <c r="R14" s="103"/>
    </row>
    <row r="15" spans="11:18" ht="12.75">
      <c r="K15" s="101"/>
      <c r="L15" s="101"/>
      <c r="M15" s="83"/>
      <c r="N15" s="83"/>
      <c r="O15" s="83"/>
      <c r="P15" s="52"/>
      <c r="Q15" s="52"/>
      <c r="R15" s="52"/>
    </row>
    <row r="16" spans="10:18" ht="12.75">
      <c r="J16" s="52"/>
      <c r="K16" s="81"/>
      <c r="L16" s="83"/>
      <c r="M16" s="83"/>
      <c r="N16" s="83"/>
      <c r="O16" s="103"/>
      <c r="P16" s="103"/>
      <c r="Q16" s="52"/>
      <c r="R16" s="52"/>
    </row>
    <row r="17" spans="10:19" ht="12.75">
      <c r="J17" s="52"/>
      <c r="K17" s="83"/>
      <c r="L17" s="52"/>
      <c r="M17" s="101"/>
      <c r="N17" s="83"/>
      <c r="O17" s="83"/>
      <c r="P17" s="83"/>
      <c r="Q17" s="103"/>
      <c r="R17" s="103"/>
      <c r="S17" s="102"/>
    </row>
    <row r="18" spans="10:19" ht="12.75">
      <c r="J18" s="52"/>
      <c r="K18" s="58"/>
      <c r="L18" s="83"/>
      <c r="M18" s="83"/>
      <c r="N18" s="83"/>
      <c r="O18" s="83"/>
      <c r="P18" s="83"/>
      <c r="Q18" s="52"/>
      <c r="R18" s="52"/>
      <c r="S18" s="102"/>
    </row>
    <row r="19" spans="10:19" ht="12.75">
      <c r="J19" s="52"/>
      <c r="K19" s="83"/>
      <c r="L19" s="83"/>
      <c r="M19" s="83"/>
      <c r="N19" s="83"/>
      <c r="O19" s="83"/>
      <c r="P19" s="83"/>
      <c r="Q19" s="58"/>
      <c r="R19" s="48"/>
      <c r="S19" s="102"/>
    </row>
    <row r="20" spans="10:17" ht="15">
      <c r="J20" s="52"/>
      <c r="K20" s="81"/>
      <c r="L20" s="83"/>
      <c r="N20" s="108"/>
      <c r="O20" s="108"/>
      <c r="P20" s="108"/>
      <c r="Q20" s="52"/>
    </row>
    <row r="21" spans="10:18" ht="12.75">
      <c r="J21" s="52"/>
      <c r="K21" s="81"/>
      <c r="L21" s="52"/>
      <c r="M21" s="83"/>
      <c r="N21" s="83"/>
      <c r="O21" s="83"/>
      <c r="P21" s="83"/>
      <c r="Q21" s="83"/>
      <c r="R21" s="52"/>
    </row>
    <row r="22" spans="10:18" ht="12.75">
      <c r="J22" s="52"/>
      <c r="K22" s="83"/>
      <c r="L22" s="83"/>
      <c r="M22" s="83"/>
      <c r="N22" s="83"/>
      <c r="O22" s="83"/>
      <c r="P22" s="52"/>
      <c r="Q22" s="52"/>
      <c r="R22" s="52"/>
    </row>
    <row r="23" spans="10:18" ht="12.75">
      <c r="J23" s="52"/>
      <c r="K23" s="81"/>
      <c r="L23" s="83"/>
      <c r="M23" s="83"/>
      <c r="N23" s="83"/>
      <c r="O23" s="83"/>
      <c r="P23" s="83"/>
      <c r="Q23" s="83"/>
      <c r="R23" s="52"/>
    </row>
    <row r="24" spans="10:18" ht="12.75">
      <c r="J24" s="52"/>
      <c r="K24" s="83"/>
      <c r="L24" s="83"/>
      <c r="M24" s="83"/>
      <c r="N24" s="83"/>
      <c r="O24" s="83"/>
      <c r="P24" s="83"/>
      <c r="Q24" s="83"/>
      <c r="R24" s="52"/>
    </row>
    <row r="25" spans="10:13" ht="12.75">
      <c r="J25" s="52"/>
      <c r="K25" s="58"/>
      <c r="L25" s="58"/>
      <c r="M25" s="58"/>
    </row>
    <row r="26" spans="10:13" ht="12.75">
      <c r="J26" s="52"/>
      <c r="K26" s="58"/>
      <c r="L26" s="58"/>
      <c r="M26" s="58"/>
    </row>
    <row r="27" spans="10:16" ht="12.75">
      <c r="J27" s="52"/>
      <c r="K27" s="81"/>
      <c r="L27" s="52"/>
      <c r="M27" s="52"/>
      <c r="N27" s="83"/>
      <c r="O27" s="83"/>
      <c r="P27" s="83"/>
    </row>
    <row r="28" spans="10:13" ht="12.75">
      <c r="J28" s="52"/>
      <c r="K28" s="81"/>
      <c r="L28" s="52"/>
      <c r="M28" s="52"/>
    </row>
    <row r="29" ht="12.75">
      <c r="K29" s="81"/>
    </row>
    <row r="30" ht="12.75">
      <c r="K30" s="81"/>
    </row>
    <row r="31" ht="12.75">
      <c r="K31" s="81"/>
    </row>
    <row r="32" ht="12.75">
      <c r="K32" s="81"/>
    </row>
    <row r="40" ht="12.75">
      <c r="AL40" s="65"/>
    </row>
    <row r="41" spans="2:38" ht="12.75">
      <c r="B41" s="71"/>
      <c r="C41" s="71"/>
      <c r="D41" s="71"/>
      <c r="E41" s="71"/>
      <c r="F41" s="71"/>
      <c r="G41" s="71"/>
      <c r="H41" s="71"/>
      <c r="AL41" s="67"/>
    </row>
    <row r="42" spans="2:38" ht="12.75">
      <c r="B42" s="71"/>
      <c r="C42" s="71"/>
      <c r="D42" s="72"/>
      <c r="E42" s="72"/>
      <c r="F42" s="72"/>
      <c r="G42" s="72"/>
      <c r="H42" s="72"/>
      <c r="AL42" s="66"/>
    </row>
    <row r="43" spans="2:38" ht="12.75">
      <c r="B43" s="72"/>
      <c r="C43" s="72"/>
      <c r="D43" s="73"/>
      <c r="E43" s="73"/>
      <c r="F43" s="73"/>
      <c r="G43" s="73"/>
      <c r="H43" s="73"/>
      <c r="AL43" s="66"/>
    </row>
    <row r="44" spans="2:38" ht="12.75">
      <c r="B44" s="72"/>
      <c r="C44" s="72"/>
      <c r="D44" s="73"/>
      <c r="E44" s="73"/>
      <c r="F44" s="73"/>
      <c r="G44" s="73"/>
      <c r="H44" s="73"/>
      <c r="AL44" s="66"/>
    </row>
    <row r="45" spans="2:38" ht="12.75">
      <c r="B45" s="72"/>
      <c r="C45" s="72"/>
      <c r="D45" s="73"/>
      <c r="E45" s="73"/>
      <c r="F45" s="73"/>
      <c r="G45" s="74"/>
      <c r="H45" s="73"/>
      <c r="AL45" s="48"/>
    </row>
    <row r="46" spans="2:38" ht="12.75">
      <c r="B46" s="72"/>
      <c r="C46" s="72"/>
      <c r="D46" s="73"/>
      <c r="E46" s="73"/>
      <c r="F46" s="73"/>
      <c r="G46" s="73"/>
      <c r="H46" s="73"/>
      <c r="AL46" s="42"/>
    </row>
    <row r="47" ht="12.75">
      <c r="AL47" s="42"/>
    </row>
    <row r="48" ht="12.75">
      <c r="AL48" s="42"/>
    </row>
    <row r="49" ht="12.75">
      <c r="AL49" s="42"/>
    </row>
    <row r="50" spans="9:38" ht="12.75"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42"/>
      <c r="AL50" s="42"/>
    </row>
    <row r="51" spans="2:38" ht="12.75"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</row>
    <row r="52" spans="2:38" ht="12.75">
      <c r="B52" s="50"/>
      <c r="C52" s="50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</row>
    <row r="53" spans="2:38" ht="12.75">
      <c r="B53" s="50"/>
      <c r="C53" s="50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</row>
    <row r="54" spans="2:38" ht="15">
      <c r="B54" s="50"/>
      <c r="C54" s="50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</row>
    <row r="55" spans="2:38" ht="15">
      <c r="B55" s="54"/>
      <c r="C55" s="54"/>
      <c r="D55" s="50"/>
      <c r="E55" s="50"/>
      <c r="F55" s="50"/>
      <c r="G55" s="55"/>
      <c r="H55" s="50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0"/>
      <c r="AL55" s="55"/>
    </row>
    <row r="56" spans="2:38" ht="14.25">
      <c r="B56" s="56"/>
      <c r="C56" s="56"/>
      <c r="D56" s="50"/>
      <c r="E56" s="50"/>
      <c r="F56" s="50"/>
      <c r="G56" s="55"/>
      <c r="H56" s="50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0"/>
      <c r="AL56" s="55"/>
    </row>
    <row r="57" spans="2:38" ht="12.75">
      <c r="B57" s="50"/>
      <c r="C57" s="50"/>
      <c r="D57" s="52"/>
      <c r="E57" s="52"/>
      <c r="F57" s="52"/>
      <c r="G57" s="52"/>
      <c r="H57" s="52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8"/>
      <c r="AL57" s="57"/>
    </row>
    <row r="58" spans="2:38" ht="12.75">
      <c r="B58" s="50"/>
      <c r="C58" s="50"/>
      <c r="D58" s="12"/>
      <c r="E58" s="12"/>
      <c r="F58" s="12"/>
      <c r="G58" s="51"/>
      <c r="H58" s="12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12"/>
      <c r="AL58" s="51"/>
    </row>
    <row r="59" spans="2:38" ht="12.75">
      <c r="B59" s="50"/>
      <c r="C59" s="50"/>
      <c r="D59" s="12"/>
      <c r="E59" s="12"/>
      <c r="F59" s="12"/>
      <c r="G59" s="51"/>
      <c r="H59" s="12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12"/>
      <c r="AL59" s="51"/>
    </row>
    <row r="60" spans="2:38" ht="12.75">
      <c r="B60" s="50"/>
      <c r="C60" s="50"/>
      <c r="D60" s="12"/>
      <c r="E60" s="12"/>
      <c r="F60" s="12"/>
      <c r="G60" s="51"/>
      <c r="H60" s="12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12"/>
      <c r="AL60" s="51"/>
    </row>
    <row r="61" spans="2:38" ht="12.75">
      <c r="B61" s="50"/>
      <c r="C61" s="50"/>
      <c r="D61" s="12"/>
      <c r="E61" s="12"/>
      <c r="F61" s="12"/>
      <c r="G61" s="51"/>
      <c r="H61" s="12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12"/>
      <c r="AL61" s="51"/>
    </row>
    <row r="62" spans="2:38" ht="12.75">
      <c r="B62" s="50"/>
      <c r="C62" s="50"/>
      <c r="D62" s="12"/>
      <c r="E62" s="12"/>
      <c r="F62" s="12"/>
      <c r="G62" s="51"/>
      <c r="H62" s="12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12"/>
      <c r="AL62" s="51"/>
    </row>
    <row r="63" spans="2:38" ht="12.75">
      <c r="B63" s="50"/>
      <c r="C63" s="50"/>
      <c r="D63" s="12"/>
      <c r="E63" s="12"/>
      <c r="F63" s="12"/>
      <c r="G63" s="51"/>
      <c r="H63" s="12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12"/>
      <c r="AL63" s="51"/>
    </row>
    <row r="64" spans="2:38" ht="12.75">
      <c r="B64" s="50"/>
      <c r="C64" s="50"/>
      <c r="D64" s="12"/>
      <c r="E64" s="12"/>
      <c r="F64" s="12"/>
      <c r="G64" s="51"/>
      <c r="H64" s="12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12"/>
      <c r="AL64" s="51"/>
    </row>
    <row r="65" spans="2:38" ht="12.75">
      <c r="B65" s="50"/>
      <c r="C65" s="50"/>
      <c r="D65" s="12"/>
      <c r="E65" s="12"/>
      <c r="F65" s="12"/>
      <c r="G65" s="51"/>
      <c r="H65" s="12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12"/>
      <c r="AL65" s="51"/>
    </row>
    <row r="66" spans="2:38" ht="12.75">
      <c r="B66" s="50"/>
      <c r="C66" s="50"/>
      <c r="D66" s="26"/>
      <c r="E66" s="26"/>
      <c r="F66" s="26"/>
      <c r="G66" s="59"/>
      <c r="H66" s="26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26"/>
      <c r="AL66" s="59"/>
    </row>
    <row r="67" spans="2:38" ht="14.25">
      <c r="B67" s="56"/>
      <c r="C67" s="56"/>
      <c r="D67" s="50"/>
      <c r="E67" s="50"/>
      <c r="F67" s="50"/>
      <c r="G67" s="55"/>
      <c r="H67" s="50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0"/>
      <c r="AL67" s="55"/>
    </row>
    <row r="68" spans="2:38" ht="12.75">
      <c r="B68" s="50"/>
      <c r="C68" s="50"/>
      <c r="D68" s="52"/>
      <c r="E68" s="52"/>
      <c r="F68" s="52"/>
      <c r="G68" s="52"/>
      <c r="H68" s="52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8"/>
      <c r="AL68" s="57"/>
    </row>
    <row r="69" spans="2:38" ht="12.75">
      <c r="B69" s="50"/>
      <c r="C69" s="50"/>
      <c r="D69" s="12"/>
      <c r="E69" s="12"/>
      <c r="F69" s="12"/>
      <c r="G69" s="51"/>
      <c r="H69" s="12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12"/>
      <c r="AL69" s="51"/>
    </row>
    <row r="70" spans="2:38" ht="12.75">
      <c r="B70" s="50"/>
      <c r="C70" s="50"/>
      <c r="D70" s="12"/>
      <c r="E70" s="12"/>
      <c r="F70" s="12"/>
      <c r="G70" s="51"/>
      <c r="H70" s="12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12"/>
      <c r="AL70" s="51"/>
    </row>
    <row r="71" spans="2:38" ht="12.75">
      <c r="B71" s="50"/>
      <c r="C71" s="50"/>
      <c r="D71" s="12"/>
      <c r="E71" s="12"/>
      <c r="F71" s="12"/>
      <c r="G71" s="51"/>
      <c r="H71" s="12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12"/>
      <c r="AL71" s="51"/>
    </row>
    <row r="72" spans="2:38" ht="12.75">
      <c r="B72" s="50"/>
      <c r="C72" s="50"/>
      <c r="D72" s="12"/>
      <c r="E72" s="12"/>
      <c r="F72" s="12"/>
      <c r="G72" s="51"/>
      <c r="H72" s="12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12"/>
      <c r="AL72" s="51"/>
    </row>
    <row r="73" spans="2:38" ht="12.75">
      <c r="B73" s="50"/>
      <c r="C73" s="50"/>
      <c r="D73" s="12"/>
      <c r="E73" s="12"/>
      <c r="F73" s="12"/>
      <c r="G73" s="51"/>
      <c r="H73" s="12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12"/>
      <c r="AL73" s="51"/>
    </row>
    <row r="74" spans="2:38" ht="12.75">
      <c r="B74" s="50"/>
      <c r="C74" s="50"/>
      <c r="D74" s="12"/>
      <c r="E74" s="12"/>
      <c r="F74" s="12"/>
      <c r="G74" s="51"/>
      <c r="H74" s="12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12"/>
      <c r="AL74" s="51"/>
    </row>
    <row r="75" spans="2:38" ht="12.75">
      <c r="B75" s="50"/>
      <c r="C75" s="50"/>
      <c r="D75" s="12"/>
      <c r="E75" s="12"/>
      <c r="F75" s="12"/>
      <c r="G75" s="51"/>
      <c r="H75" s="12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12"/>
      <c r="AL75" s="51"/>
    </row>
    <row r="76" spans="2:38" ht="12.75">
      <c r="B76" s="50"/>
      <c r="C76" s="50"/>
      <c r="D76" s="12"/>
      <c r="E76" s="12"/>
      <c r="F76" s="12"/>
      <c r="G76" s="51"/>
      <c r="H76" s="12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12"/>
      <c r="AL76" s="51"/>
    </row>
    <row r="77" spans="2:38" ht="12.75">
      <c r="B77" s="50"/>
      <c r="C77" s="50"/>
      <c r="D77" s="26"/>
      <c r="E77" s="26"/>
      <c r="F77" s="26"/>
      <c r="G77" s="59"/>
      <c r="H77" s="26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26"/>
      <c r="AL77" s="59"/>
    </row>
    <row r="78" spans="2:38" ht="12.75"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</row>
    <row r="79" spans="2:38" ht="12.75"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</row>
    <row r="80" spans="2:38" ht="12.75"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</row>
    <row r="81" spans="2:38" ht="12.75"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</row>
    <row r="82" spans="2:38" ht="12.75"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</row>
    <row r="83" spans="2:38" ht="12.75"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</row>
    <row r="84" spans="2:38" ht="12.75"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</row>
    <row r="85" spans="2:38" ht="12.75"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</row>
    <row r="86" spans="2:38" ht="12.75"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</row>
    <row r="87" spans="2:38" ht="12.75"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</row>
    <row r="88" spans="2:38" ht="12.75"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</row>
  </sheetData>
  <sheetProtection/>
  <mergeCells count="2">
    <mergeCell ref="E4:F4"/>
    <mergeCell ref="H4:I4"/>
  </mergeCells>
  <printOptions/>
  <pageMargins left="0.17" right="0.17" top="0.984251968503937" bottom="0.984251968503937" header="0.5118110236220472" footer="0.511811023622047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Administrator</cp:lastModifiedBy>
  <cp:lastPrinted>2021-07-01T09:13:09Z</cp:lastPrinted>
  <dcterms:created xsi:type="dcterms:W3CDTF">2003-04-22T07:59:57Z</dcterms:created>
  <dcterms:modified xsi:type="dcterms:W3CDTF">2021-07-01T09:13:20Z</dcterms:modified>
  <cp:category/>
  <cp:version/>
  <cp:contentType/>
  <cp:contentStatus/>
</cp:coreProperties>
</file>